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LY TU TRONG\CONG TAC DANG\2020\dang phi 2020\quy 2\"/>
    </mc:Choice>
  </mc:AlternateContent>
  <bookViews>
    <workbookView xWindow="-15" yWindow="105" windowWidth="9720" windowHeight="11640" activeTab="2"/>
  </bookViews>
  <sheets>
    <sheet name="THANG 4" sheetId="29" r:id="rId1"/>
    <sheet name="THANG 5" sheetId="30" r:id="rId2"/>
    <sheet name="THANG 6" sheetId="31" r:id="rId3"/>
    <sheet name="QUÝ II.2020" sheetId="32" r:id="rId4"/>
  </sheets>
  <calcPr calcId="152511"/>
</workbook>
</file>

<file path=xl/calcChain.xml><?xml version="1.0" encoding="utf-8"?>
<calcChain xmlns="http://schemas.openxmlformats.org/spreadsheetml/2006/main">
  <c r="K20" i="30" l="1"/>
  <c r="K20" i="29"/>
  <c r="K18" i="31"/>
  <c r="K19" i="31"/>
  <c r="K6" i="31"/>
  <c r="K7" i="31"/>
  <c r="K8" i="31"/>
  <c r="K9" i="31"/>
  <c r="K10" i="31"/>
  <c r="K11" i="31"/>
  <c r="K12" i="31"/>
  <c r="K14" i="31"/>
  <c r="K15" i="31"/>
  <c r="K16" i="31"/>
  <c r="K17" i="31"/>
  <c r="K6" i="30"/>
  <c r="K7" i="30"/>
  <c r="K8" i="30"/>
  <c r="K9" i="30"/>
  <c r="K10" i="30"/>
  <c r="K11" i="30"/>
  <c r="K12" i="30"/>
  <c r="K13" i="30"/>
  <c r="K14" i="30"/>
  <c r="K15" i="30"/>
  <c r="K16" i="30"/>
  <c r="K17" i="30"/>
  <c r="K18" i="30"/>
  <c r="K19" i="30"/>
  <c r="K13" i="29"/>
  <c r="F13" i="31"/>
  <c r="F18" i="32" l="1"/>
  <c r="F19" i="30"/>
  <c r="H19" i="29"/>
  <c r="J19" i="29" s="1"/>
  <c r="K19" i="29" s="1"/>
  <c r="F19" i="29"/>
  <c r="H19" i="30" l="1"/>
  <c r="J19" i="30" s="1"/>
  <c r="F5" i="32"/>
  <c r="F6" i="32"/>
  <c r="F7" i="32"/>
  <c r="F8" i="32"/>
  <c r="F9" i="32"/>
  <c r="F10" i="32"/>
  <c r="F11" i="32"/>
  <c r="F12" i="32"/>
  <c r="F13" i="32"/>
  <c r="F14" i="32"/>
  <c r="F15" i="32"/>
  <c r="F16" i="32"/>
  <c r="F17" i="32"/>
  <c r="H19" i="31"/>
  <c r="F19" i="31"/>
  <c r="J19" i="31" s="1"/>
  <c r="F18" i="31" l="1"/>
  <c r="H18" i="31" s="1"/>
  <c r="F17" i="30"/>
  <c r="F18" i="30"/>
  <c r="J18" i="31" l="1"/>
  <c r="F17" i="31"/>
  <c r="H18" i="30"/>
  <c r="J18" i="30" s="1"/>
  <c r="H17" i="30"/>
  <c r="J17" i="30" s="1"/>
  <c r="F17" i="29"/>
  <c r="H17" i="29" s="1"/>
  <c r="F18" i="29"/>
  <c r="H18" i="29" s="1"/>
  <c r="F9" i="29"/>
  <c r="F10" i="29"/>
  <c r="F11" i="29"/>
  <c r="F12" i="29"/>
  <c r="F13" i="29"/>
  <c r="F14" i="29"/>
  <c r="F15" i="29"/>
  <c r="F16" i="29"/>
  <c r="H16" i="29" s="1"/>
  <c r="F5" i="29"/>
  <c r="F6" i="29"/>
  <c r="F7" i="29"/>
  <c r="F5" i="31"/>
  <c r="F6" i="31"/>
  <c r="F9" i="31"/>
  <c r="F10" i="31"/>
  <c r="F11" i="31"/>
  <c r="F12" i="31"/>
  <c r="F14" i="31"/>
  <c r="F15" i="31"/>
  <c r="F16" i="31"/>
  <c r="H16" i="31" s="1"/>
  <c r="F5" i="30"/>
  <c r="F6" i="30"/>
  <c r="F7" i="30"/>
  <c r="F11" i="30"/>
  <c r="F12" i="30"/>
  <c r="F13" i="30"/>
  <c r="F14" i="30"/>
  <c r="F15" i="30"/>
  <c r="F16" i="30"/>
  <c r="F9" i="30"/>
  <c r="F10" i="30"/>
  <c r="J18" i="29" l="1"/>
  <c r="K18" i="29" s="1"/>
  <c r="J17" i="29"/>
  <c r="K17" i="29" s="1"/>
  <c r="H17" i="31"/>
  <c r="J17" i="31" s="1"/>
  <c r="F4" i="32"/>
  <c r="F19" i="32" s="1"/>
  <c r="J16" i="31"/>
  <c r="H15" i="31"/>
  <c r="H14" i="31"/>
  <c r="H12" i="31"/>
  <c r="H11" i="31"/>
  <c r="H10" i="31"/>
  <c r="H9" i="31"/>
  <c r="F8" i="31"/>
  <c r="H8" i="31" s="1"/>
  <c r="F7" i="31"/>
  <c r="H7" i="31" s="1"/>
  <c r="H6" i="31"/>
  <c r="H5" i="31"/>
  <c r="H16" i="30"/>
  <c r="J16" i="30" s="1"/>
  <c r="H15" i="30"/>
  <c r="H14" i="30"/>
  <c r="H13" i="30"/>
  <c r="H12" i="30"/>
  <c r="H11" i="30"/>
  <c r="H10" i="30"/>
  <c r="H9" i="30"/>
  <c r="F8" i="30"/>
  <c r="H8" i="30" s="1"/>
  <c r="H7" i="30"/>
  <c r="H6" i="30"/>
  <c r="H5" i="30"/>
  <c r="J5" i="30" s="1"/>
  <c r="J16" i="29"/>
  <c r="K16" i="29" s="1"/>
  <c r="H13" i="29"/>
  <c r="H12" i="29"/>
  <c r="H11" i="29"/>
  <c r="H10" i="29"/>
  <c r="H9" i="29"/>
  <c r="F8" i="29"/>
  <c r="H8" i="29" s="1"/>
  <c r="H7" i="29"/>
  <c r="H6" i="29"/>
  <c r="H5" i="29"/>
  <c r="J6" i="29" l="1"/>
  <c r="J9" i="29"/>
  <c r="K9" i="29" s="1"/>
  <c r="J8" i="29"/>
  <c r="K8" i="29" s="1"/>
  <c r="J7" i="29"/>
  <c r="K7" i="29" s="1"/>
  <c r="C21" i="32"/>
  <c r="J5" i="31"/>
  <c r="K5" i="31" s="1"/>
  <c r="J6" i="31"/>
  <c r="J7" i="31"/>
  <c r="J8" i="31"/>
  <c r="J9" i="31"/>
  <c r="J10" i="31"/>
  <c r="J11" i="31"/>
  <c r="J12" i="31"/>
  <c r="J13" i="31"/>
  <c r="J14" i="31"/>
  <c r="J15" i="31"/>
  <c r="K5" i="30"/>
  <c r="J6" i="30"/>
  <c r="J7" i="30"/>
  <c r="J8" i="30"/>
  <c r="J9" i="30"/>
  <c r="J10" i="30"/>
  <c r="J11" i="30"/>
  <c r="J12" i="30"/>
  <c r="J13" i="30"/>
  <c r="J14" i="30"/>
  <c r="J15" i="30"/>
  <c r="J10" i="29"/>
  <c r="K10" i="29" s="1"/>
  <c r="J11" i="29"/>
  <c r="K11" i="29" s="1"/>
  <c r="J12" i="29"/>
  <c r="K12" i="29" s="1"/>
  <c r="J13" i="29"/>
  <c r="H14" i="29"/>
  <c r="J14" i="29" s="1"/>
  <c r="K14" i="29" s="1"/>
  <c r="H15" i="29"/>
  <c r="J15" i="29" s="1"/>
  <c r="K15" i="29" s="1"/>
  <c r="J5" i="29"/>
  <c r="K5" i="29" s="1"/>
  <c r="K6" i="29"/>
  <c r="K20" i="31" l="1"/>
  <c r="C22" i="31" s="1"/>
  <c r="C22" i="29"/>
  <c r="C22" i="32"/>
  <c r="C23" i="31" l="1"/>
  <c r="C22" i="30"/>
  <c r="C23" i="30"/>
  <c r="C23" i="29"/>
</calcChain>
</file>

<file path=xl/sharedStrings.xml><?xml version="1.0" encoding="utf-8"?>
<sst xmlns="http://schemas.openxmlformats.org/spreadsheetml/2006/main" count="157" uniqueCount="54">
  <si>
    <t>TT</t>
  </si>
  <si>
    <t>Họ tên</t>
  </si>
  <si>
    <t>6=3*5</t>
  </si>
  <si>
    <t>8=(3+4+6)*7</t>
  </si>
  <si>
    <t>10 = 8*9</t>
  </si>
  <si>
    <t>11=10*1%</t>
  </si>
  <si>
    <t>CỘNG HÒA XÃ HỘI CHỦ NGHĨA VIỆT NAM
Độc lập - Tự do - Hạnh phúc</t>
  </si>
  <si>
    <t>TỔNG CỘNG:</t>
  </si>
  <si>
    <t>Trịnh Hoàng Hiệp</t>
  </si>
  <si>
    <t>Đinh Văn Đệ</t>
  </si>
  <si>
    <t>Trần Hồng Thu</t>
  </si>
  <si>
    <t>Đặng Thị Nhật Minh</t>
  </si>
  <si>
    <t>Nguyễn Thị Huyền Nga</t>
  </si>
  <si>
    <t>Phạm Thị Thu Nga</t>
  </si>
  <si>
    <t>Đỗ Thị Thơm</t>
  </si>
  <si>
    <t>Nguyễn Thanh Tú</t>
  </si>
  <si>
    <t>Đỗ Tuấn Việt</t>
  </si>
  <si>
    <t>Lê Thị Mai Hường</t>
  </si>
  <si>
    <t>PC
CV</t>
  </si>
  <si>
    <t>PC
VK</t>
  </si>
  <si>
    <t>Phụ cấp 
TNNG</t>
  </si>
  <si>
    <t>Tổng
lương</t>
  </si>
  <si>
    <t>Đảng 
phí 1%</t>
  </si>
  <si>
    <t xml:space="preserve">HS
lương </t>
  </si>
  <si>
    <t>đồng</t>
  </si>
  <si>
    <t>Lương 
cơ bản</t>
  </si>
  <si>
    <t>BÍ THƯ</t>
  </si>
  <si>
    <t>NGƯỜI LẬP BÁO CÁO</t>
  </si>
  <si>
    <r>
      <t>Trần</t>
    </r>
    <r>
      <rPr>
        <sz val="12"/>
        <color indexed="10"/>
        <rFont val="Times New Roman"/>
        <family val="1"/>
      </rPr>
      <t xml:space="preserve"> </t>
    </r>
    <r>
      <rPr>
        <sz val="12"/>
        <rFont val="Times New Roman"/>
        <family val="1"/>
      </rPr>
      <t>Hồng Thu</t>
    </r>
  </si>
  <si>
    <t xml:space="preserve">T/M CHI BỘ </t>
  </si>
  <si>
    <t>ĐẢNG BỘ TRƯỜNG CAO ĐẲNG 
LÝ TỰ TRỌNG THÀNH PHỐ HỒ CHÍ MINH
CHI BỘ 1
*</t>
  </si>
  <si>
    <t xml:space="preserve">                 Đỗ Thị Thơm</t>
  </si>
  <si>
    <t xml:space="preserve">- Chi bộ nộp lên đảng bộ 70% tiền thu đảng phí </t>
  </si>
  <si>
    <t>Chi bộ trích lại 30% tiền thu đảng phí:</t>
  </si>
  <si>
    <t>Giang Phi Hùng</t>
  </si>
  <si>
    <t>Lữ Xuân Trang</t>
  </si>
  <si>
    <t xml:space="preserve">Chi bộ trích lại 30% </t>
  </si>
  <si>
    <t xml:space="preserve">- Chi bộ nộp lên đảng bộ 70% </t>
  </si>
  <si>
    <t>- Chi bộ trích lại 30%</t>
  </si>
  <si>
    <t>- Chi bộ nộp đảng bộ trường 70%:</t>
  </si>
  <si>
    <t>TP.Hồ Chí Minh, ngày     tháng     năm 2020</t>
  </si>
  <si>
    <t>TP.Hồ Chí Minh, ngày     tháng    năm 2020</t>
  </si>
  <si>
    <t>Nguyễn Ngọc Quỳnh</t>
  </si>
  <si>
    <t>Lê Thị Hồng Vân</t>
  </si>
  <si>
    <t>Cao Thị Hồng Thắm</t>
  </si>
  <si>
    <t>Đảng phí Quý I</t>
  </si>
  <si>
    <t>Đặng Thị Nhật Minh</t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</si>
  <si>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đóng đảng phí theo lương tháng 4 năm 2020</t>
    </r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</si>
  <si>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đóng đảng phí theo lương tháng 5 năm 2020</t>
    </r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</si>
  <si>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đóng đảng phí theo lương tháng 06 năm 2020</t>
    </r>
  </si>
  <si>
    <t>Đảng phí
tháng 4</t>
  </si>
  <si>
    <t>Đảng phí
tháng 5</t>
  </si>
  <si>
    <t>Đảng phí
tháng 6</t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</si>
  <si>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Đóng đảng phí theo lương  quý II năm 2020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</si>
</sst>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.000"/>
  </numFmts>
  <fonts count="20" x14ac:knownFonts="1">
    <font>
      <sz val="11"/>
      <color theme="1"/>
      <name val="Calibri"/>
      <family val="2"/>
      <scheme val="minor"/>
    </font>
    <font>
      <sz val="15"/>
      <color indexed="8"/>
      <name val="Times New Roman"/>
      <family val="1"/>
    </font>
    <font>
      <b/>
      <sz val="16"/>
      <color indexed="8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sz val="12"/>
      <color indexed="10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sz val="1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2" fillId="0" borderId="0" applyFont="0" applyFill="0" applyBorder="0" applyAlignment="0" applyProtection="0"/>
    <xf numFmtId="0" fontId="3" fillId="0" borderId="0"/>
    <xf numFmtId="9" fontId="12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65">
    <xf numFmtId="0" fontId="0" fillId="0" borderId="0" xfId="0"/>
    <xf numFmtId="0" fontId="1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4" fillId="0" borderId="0" xfId="0" applyFont="1"/>
    <xf numFmtId="164" fontId="4" fillId="0" borderId="0" xfId="0" applyNumberFormat="1" applyFont="1"/>
    <xf numFmtId="43" fontId="4" fillId="0" borderId="0" xfId="0" applyNumberFormat="1" applyFont="1"/>
    <xf numFmtId="0" fontId="13" fillId="0" borderId="1" xfId="0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center" vertical="center" wrapText="1"/>
    </xf>
    <xf numFmtId="0" fontId="15" fillId="0" borderId="0" xfId="0" applyFont="1"/>
    <xf numFmtId="0" fontId="0" fillId="0" borderId="0" xfId="0" applyAlignment="1">
      <alignment vertical="center"/>
    </xf>
    <xf numFmtId="0" fontId="4" fillId="0" borderId="0" xfId="0" quotePrefix="1" applyFont="1" applyAlignment="1">
      <alignment vertical="center"/>
    </xf>
    <xf numFmtId="0" fontId="4" fillId="2" borderId="1" xfId="1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9" fontId="4" fillId="2" borderId="1" xfId="4" applyFont="1" applyFill="1" applyBorder="1" applyAlignment="1">
      <alignment horizontal="right" vertical="center"/>
    </xf>
    <xf numFmtId="9" fontId="4" fillId="2" borderId="1" xfId="0" applyNumberFormat="1" applyFont="1" applyFill="1" applyBorder="1" applyAlignment="1">
      <alignment horizontal="right" vertical="center"/>
    </xf>
    <xf numFmtId="165" fontId="4" fillId="2" borderId="1" xfId="1" applyNumberFormat="1" applyFont="1" applyFill="1" applyBorder="1" applyAlignment="1">
      <alignment horizontal="right" vertical="center"/>
    </xf>
    <xf numFmtId="164" fontId="4" fillId="2" borderId="1" xfId="1" applyNumberFormat="1" applyFont="1" applyFill="1" applyBorder="1" applyAlignment="1">
      <alignment horizontal="right" vertical="center"/>
    </xf>
    <xf numFmtId="9" fontId="4" fillId="2" borderId="1" xfId="3" applyFont="1" applyFill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164" fontId="5" fillId="2" borderId="1" xfId="0" applyNumberFormat="1" applyFont="1" applyFill="1" applyBorder="1" applyAlignment="1">
      <alignment vertical="center"/>
    </xf>
    <xf numFmtId="0" fontId="10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/>
    </xf>
    <xf numFmtId="0" fontId="10" fillId="0" borderId="0" xfId="0" quotePrefix="1" applyFont="1" applyAlignment="1">
      <alignment vertical="center"/>
    </xf>
    <xf numFmtId="0" fontId="17" fillId="0" borderId="0" xfId="0" applyFont="1"/>
    <xf numFmtId="0" fontId="10" fillId="0" borderId="0" xfId="0" applyFont="1"/>
    <xf numFmtId="43" fontId="10" fillId="0" borderId="0" xfId="0" applyNumberFormat="1" applyFont="1"/>
    <xf numFmtId="0" fontId="10" fillId="0" borderId="0" xfId="0" applyFont="1" applyAlignment="1">
      <alignment horizontal="center"/>
    </xf>
    <xf numFmtId="0" fontId="18" fillId="0" borderId="0" xfId="0" applyFont="1"/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1" xfId="0" quotePrefix="1" applyFont="1" applyBorder="1" applyAlignment="1">
      <alignment horizontal="center" vertical="center" wrapText="1"/>
    </xf>
    <xf numFmtId="164" fontId="8" fillId="0" borderId="0" xfId="0" applyNumberFormat="1" applyFont="1" applyAlignment="1">
      <alignment horizontal="center" vertical="center"/>
    </xf>
    <xf numFmtId="3" fontId="10" fillId="2" borderId="1" xfId="1" applyNumberFormat="1" applyFont="1" applyFill="1" applyBorder="1" applyAlignment="1">
      <alignment horizontal="right" vertical="center"/>
    </xf>
    <xf numFmtId="164" fontId="8" fillId="0" borderId="1" xfId="0" applyNumberFormat="1" applyFont="1" applyBorder="1" applyAlignment="1">
      <alignment vertical="center"/>
    </xf>
    <xf numFmtId="0" fontId="4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 wrapText="1"/>
    </xf>
    <xf numFmtId="0" fontId="10" fillId="0" borderId="0" xfId="0" quotePrefix="1" applyFont="1" applyAlignment="1">
      <alignment horizontal="left" vertical="center"/>
    </xf>
    <xf numFmtId="4" fontId="4" fillId="2" borderId="1" xfId="0" applyNumberFormat="1" applyFont="1" applyFill="1" applyBorder="1" applyAlignment="1">
      <alignment horizontal="right" vertical="center"/>
    </xf>
    <xf numFmtId="0" fontId="4" fillId="2" borderId="5" xfId="0" applyFont="1" applyFill="1" applyBorder="1" applyAlignment="1">
      <alignment horizontal="left" vertical="center"/>
    </xf>
    <xf numFmtId="0" fontId="8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4" fillId="0" borderId="0" xfId="0" applyFont="1" applyAlignment="1">
      <alignment horizontal="center" vertical="top" wrapText="1"/>
    </xf>
    <xf numFmtId="0" fontId="14" fillId="0" borderId="0" xfId="0" applyFont="1" applyAlignment="1">
      <alignment horizontal="center" vertical="top"/>
    </xf>
    <xf numFmtId="0" fontId="1" fillId="0" borderId="3" xfId="0" applyFont="1" applyBorder="1" applyAlignment="1">
      <alignment horizontal="center" vertical="top" wrapText="1"/>
    </xf>
    <xf numFmtId="0" fontId="19" fillId="0" borderId="3" xfId="0" applyFont="1" applyBorder="1" applyAlignment="1">
      <alignment horizontal="center" vertical="top"/>
    </xf>
    <xf numFmtId="0" fontId="13" fillId="0" borderId="2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/>
    </xf>
    <xf numFmtId="164" fontId="5" fillId="2" borderId="5" xfId="1" applyNumberFormat="1" applyFont="1" applyFill="1" applyBorder="1" applyAlignment="1">
      <alignment horizontal="center" vertical="center"/>
    </xf>
    <xf numFmtId="164" fontId="5" fillId="2" borderId="4" xfId="1" applyNumberFormat="1" applyFont="1" applyFill="1" applyBorder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0" fillId="0" borderId="0" xfId="0" quotePrefix="1" applyFont="1" applyAlignment="1">
      <alignment horizontal="left" vertical="center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" fillId="0" borderId="3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/>
    </xf>
    <xf numFmtId="164" fontId="8" fillId="0" borderId="2" xfId="1" applyNumberFormat="1" applyFont="1" applyFill="1" applyBorder="1" applyAlignment="1">
      <alignment horizontal="center" vertical="center"/>
    </xf>
    <xf numFmtId="164" fontId="8" fillId="0" borderId="5" xfId="1" applyNumberFormat="1" applyFont="1" applyFill="1" applyBorder="1" applyAlignment="1">
      <alignment horizontal="center" vertical="center"/>
    </xf>
  </cellXfs>
  <cellStyles count="5">
    <cellStyle name="Comma" xfId="1" builtinId="3"/>
    <cellStyle name="Normal" xfId="0" builtinId="0"/>
    <cellStyle name="Normal 2" xfId="2"/>
    <cellStyle name="Percent" xfId="3" builtinId="5"/>
    <cellStyle name="Percent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6765553" y="468406"/>
          <a:ext cx="18954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6765553" y="468406"/>
          <a:ext cx="18954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6765553" y="468406"/>
          <a:ext cx="18954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802903</xdr:colOff>
      <xdr:row>0</xdr:row>
      <xdr:rowOff>582706</xdr:rowOff>
    </xdr:from>
    <xdr:to>
      <xdr:col>5</xdr:col>
      <xdr:colOff>609600</xdr:colOff>
      <xdr:row>0</xdr:row>
      <xdr:rowOff>582707</xdr:rowOff>
    </xdr:to>
    <xdr:cxnSp macro="">
      <xdr:nvCxnSpPr>
        <xdr:cNvPr id="2" name="Straight Connector 1"/>
        <xdr:cNvCxnSpPr/>
      </xdr:nvCxnSpPr>
      <xdr:spPr>
        <a:xfrm flipV="1">
          <a:off x="3955678" y="582706"/>
          <a:ext cx="1606922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zoomScale="86" zoomScaleNormal="86" workbookViewId="0">
      <selection activeCell="K5" sqref="K5:K19"/>
    </sheetView>
  </sheetViews>
  <sheetFormatPr defaultRowHeight="15" x14ac:dyDescent="0.25"/>
  <cols>
    <col min="2" max="2" width="24.42578125" customWidth="1"/>
    <col min="3" max="3" width="8.28515625" customWidth="1"/>
    <col min="4" max="4" width="6.85546875" customWidth="1"/>
    <col min="5" max="5" width="6" customWidth="1"/>
    <col min="9" max="9" width="16.140625" customWidth="1"/>
    <col min="10" max="11" width="13.7109375" customWidth="1"/>
  </cols>
  <sheetData>
    <row r="1" spans="1:11" ht="63.75" customHeight="1" x14ac:dyDescent="0.25">
      <c r="A1" s="44" t="s">
        <v>30</v>
      </c>
      <c r="B1" s="45"/>
      <c r="C1" s="45"/>
      <c r="D1" s="45"/>
      <c r="E1" s="45"/>
      <c r="F1" s="45"/>
      <c r="G1" s="44" t="s">
        <v>6</v>
      </c>
      <c r="H1" s="45"/>
      <c r="I1" s="45"/>
      <c r="J1" s="45"/>
      <c r="K1" s="45"/>
    </row>
    <row r="2" spans="1:11" ht="45.75" customHeight="1" x14ac:dyDescent="0.25">
      <c r="A2" s="46" t="s">
        <v>47</v>
      </c>
      <c r="B2" s="47"/>
      <c r="C2" s="47"/>
      <c r="D2" s="47"/>
      <c r="E2" s="47"/>
      <c r="F2" s="47"/>
      <c r="G2" s="47"/>
      <c r="H2" s="47"/>
      <c r="I2" s="47"/>
      <c r="J2" s="47"/>
      <c r="K2" s="47"/>
    </row>
    <row r="3" spans="1:11" ht="31.5" x14ac:dyDescent="0.25">
      <c r="A3" s="1" t="s">
        <v>0</v>
      </c>
      <c r="B3" s="1" t="s">
        <v>1</v>
      </c>
      <c r="C3" s="7" t="s">
        <v>23</v>
      </c>
      <c r="D3" s="7" t="s">
        <v>18</v>
      </c>
      <c r="E3" s="48" t="s">
        <v>19</v>
      </c>
      <c r="F3" s="49"/>
      <c r="G3" s="48" t="s">
        <v>20</v>
      </c>
      <c r="H3" s="50"/>
      <c r="I3" s="7" t="s">
        <v>25</v>
      </c>
      <c r="J3" s="7" t="s">
        <v>21</v>
      </c>
      <c r="K3" s="8" t="s">
        <v>22</v>
      </c>
    </row>
    <row r="4" spans="1:11" ht="15.75" x14ac:dyDescent="0.25">
      <c r="A4" s="2"/>
      <c r="B4" s="2">
        <v>2</v>
      </c>
      <c r="C4" s="2">
        <v>3</v>
      </c>
      <c r="D4" s="2">
        <v>4</v>
      </c>
      <c r="E4" s="2">
        <v>5</v>
      </c>
      <c r="F4" s="2" t="s">
        <v>2</v>
      </c>
      <c r="G4" s="2">
        <v>7</v>
      </c>
      <c r="H4" s="2" t="s">
        <v>3</v>
      </c>
      <c r="I4" s="2">
        <v>9</v>
      </c>
      <c r="J4" s="2" t="s">
        <v>4</v>
      </c>
      <c r="K4" s="3" t="s">
        <v>5</v>
      </c>
    </row>
    <row r="5" spans="1:11" ht="15.75" x14ac:dyDescent="0.25">
      <c r="A5" s="12">
        <v>1</v>
      </c>
      <c r="B5" s="13" t="s">
        <v>8</v>
      </c>
      <c r="C5" s="14">
        <v>3.66</v>
      </c>
      <c r="D5" s="14">
        <v>0.25</v>
      </c>
      <c r="E5" s="15"/>
      <c r="F5" s="14">
        <f t="shared" ref="F5:F7" si="0">C5*E5</f>
        <v>0</v>
      </c>
      <c r="G5" s="16">
        <v>0.13</v>
      </c>
      <c r="H5" s="17">
        <f t="shared" ref="H5:H17" si="1">(C5+D5+F5)*G5</f>
        <v>0.50830000000000009</v>
      </c>
      <c r="I5" s="18">
        <v>1490000</v>
      </c>
      <c r="J5" s="18">
        <f t="shared" ref="J5:J19" si="2">(C5+D5+F5+H5)*I5</f>
        <v>6583267.0000000009</v>
      </c>
      <c r="K5" s="18">
        <f t="shared" ref="K5:K19" si="3">J5*1%</f>
        <v>65832.670000000013</v>
      </c>
    </row>
    <row r="6" spans="1:11" ht="15.75" x14ac:dyDescent="0.25">
      <c r="A6" s="12">
        <v>2</v>
      </c>
      <c r="B6" s="13" t="s">
        <v>9</v>
      </c>
      <c r="C6" s="14">
        <v>4.9800000000000004</v>
      </c>
      <c r="D6" s="14">
        <v>0.7</v>
      </c>
      <c r="E6" s="15"/>
      <c r="F6" s="14">
        <f t="shared" si="0"/>
        <v>0</v>
      </c>
      <c r="G6" s="16">
        <v>0.18</v>
      </c>
      <c r="H6" s="17">
        <f t="shared" si="1"/>
        <v>1.0224</v>
      </c>
      <c r="I6" s="18">
        <v>1490000</v>
      </c>
      <c r="J6" s="18">
        <f t="shared" si="2"/>
        <v>9986576.0000000019</v>
      </c>
      <c r="K6" s="18">
        <f t="shared" si="3"/>
        <v>99865.760000000024</v>
      </c>
    </row>
    <row r="7" spans="1:11" ht="15.75" x14ac:dyDescent="0.25">
      <c r="A7" s="12">
        <v>3</v>
      </c>
      <c r="B7" s="13" t="s">
        <v>28</v>
      </c>
      <c r="C7" s="14">
        <v>3.66</v>
      </c>
      <c r="D7" s="14"/>
      <c r="E7" s="15"/>
      <c r="F7" s="14">
        <f t="shared" si="0"/>
        <v>0</v>
      </c>
      <c r="G7" s="16">
        <v>0.14000000000000001</v>
      </c>
      <c r="H7" s="17">
        <f t="shared" si="1"/>
        <v>0.51240000000000008</v>
      </c>
      <c r="I7" s="18">
        <v>1490000</v>
      </c>
      <c r="J7" s="18">
        <f t="shared" si="2"/>
        <v>6216876.0000000009</v>
      </c>
      <c r="K7" s="18">
        <f t="shared" si="3"/>
        <v>62168.760000000009</v>
      </c>
    </row>
    <row r="8" spans="1:11" ht="15.75" x14ac:dyDescent="0.25">
      <c r="A8" s="12">
        <v>4</v>
      </c>
      <c r="B8" s="13" t="s">
        <v>11</v>
      </c>
      <c r="C8" s="14">
        <v>4.9800000000000004</v>
      </c>
      <c r="D8" s="14"/>
      <c r="E8" s="15">
        <v>7.0000000000000007E-2</v>
      </c>
      <c r="F8" s="14">
        <f>C8*E8</f>
        <v>0.34860000000000008</v>
      </c>
      <c r="G8" s="16">
        <v>0.23</v>
      </c>
      <c r="H8" s="17">
        <f t="shared" si="1"/>
        <v>1.2255780000000003</v>
      </c>
      <c r="I8" s="18">
        <v>1490000</v>
      </c>
      <c r="J8" s="18">
        <f t="shared" si="2"/>
        <v>9765725.2200000025</v>
      </c>
      <c r="K8" s="18">
        <f t="shared" si="3"/>
        <v>97657.252200000032</v>
      </c>
    </row>
    <row r="9" spans="1:11" ht="15.75" x14ac:dyDescent="0.25">
      <c r="A9" s="12">
        <v>5</v>
      </c>
      <c r="B9" s="13" t="s">
        <v>12</v>
      </c>
      <c r="C9" s="14">
        <v>4.9800000000000004</v>
      </c>
      <c r="D9" s="14">
        <v>0.25</v>
      </c>
      <c r="E9" s="15"/>
      <c r="F9" s="14">
        <f t="shared" ref="F9:F17" si="4">C9*E9</f>
        <v>0</v>
      </c>
      <c r="G9" s="16">
        <v>0.2</v>
      </c>
      <c r="H9" s="17">
        <f t="shared" si="1"/>
        <v>1.046</v>
      </c>
      <c r="I9" s="18">
        <v>1490000</v>
      </c>
      <c r="J9" s="18">
        <f t="shared" si="2"/>
        <v>9351240.0000000019</v>
      </c>
      <c r="K9" s="18">
        <f t="shared" si="3"/>
        <v>93512.400000000023</v>
      </c>
    </row>
    <row r="10" spans="1:11" ht="15.75" x14ac:dyDescent="0.25">
      <c r="A10" s="12">
        <v>6</v>
      </c>
      <c r="B10" s="13" t="s">
        <v>13</v>
      </c>
      <c r="C10" s="14">
        <v>4.32</v>
      </c>
      <c r="D10" s="14">
        <v>0.35</v>
      </c>
      <c r="E10" s="15"/>
      <c r="F10" s="14">
        <f t="shared" si="4"/>
        <v>0</v>
      </c>
      <c r="G10" s="16">
        <v>0.17</v>
      </c>
      <c r="H10" s="17">
        <f t="shared" si="1"/>
        <v>0.79390000000000005</v>
      </c>
      <c r="I10" s="18">
        <v>1490000</v>
      </c>
      <c r="J10" s="18">
        <f t="shared" si="2"/>
        <v>8141211</v>
      </c>
      <c r="K10" s="18">
        <f t="shared" si="3"/>
        <v>81412.11</v>
      </c>
    </row>
    <row r="11" spans="1:11" ht="15.75" x14ac:dyDescent="0.25">
      <c r="A11" s="12">
        <v>7</v>
      </c>
      <c r="B11" s="13" t="s">
        <v>14</v>
      </c>
      <c r="C11" s="14">
        <v>3.33</v>
      </c>
      <c r="D11" s="14"/>
      <c r="E11" s="15"/>
      <c r="F11" s="14">
        <f t="shared" si="4"/>
        <v>0</v>
      </c>
      <c r="G11" s="16">
        <v>0.09</v>
      </c>
      <c r="H11" s="17">
        <f t="shared" si="1"/>
        <v>0.29970000000000002</v>
      </c>
      <c r="I11" s="18">
        <v>1490000</v>
      </c>
      <c r="J11" s="18">
        <f t="shared" si="2"/>
        <v>5408253</v>
      </c>
      <c r="K11" s="18">
        <f t="shared" si="3"/>
        <v>54082.53</v>
      </c>
    </row>
    <row r="12" spans="1:11" ht="15.75" x14ac:dyDescent="0.25">
      <c r="A12" s="12">
        <v>8</v>
      </c>
      <c r="B12" s="13" t="s">
        <v>15</v>
      </c>
      <c r="C12" s="14">
        <v>4.9800000000000004</v>
      </c>
      <c r="D12" s="14"/>
      <c r="E12" s="15"/>
      <c r="F12" s="14">
        <f t="shared" si="4"/>
        <v>0</v>
      </c>
      <c r="G12" s="16">
        <v>0.2</v>
      </c>
      <c r="H12" s="17">
        <f t="shared" si="1"/>
        <v>0.99600000000000011</v>
      </c>
      <c r="I12" s="18">
        <v>1490000</v>
      </c>
      <c r="J12" s="18">
        <f t="shared" si="2"/>
        <v>8904240.0000000019</v>
      </c>
      <c r="K12" s="18">
        <f t="shared" si="3"/>
        <v>89042.400000000023</v>
      </c>
    </row>
    <row r="13" spans="1:11" ht="15.75" x14ac:dyDescent="0.25">
      <c r="A13" s="12">
        <v>9</v>
      </c>
      <c r="B13" s="13" t="s">
        <v>16</v>
      </c>
      <c r="C13" s="14">
        <v>3.66</v>
      </c>
      <c r="D13" s="14">
        <v>0.45</v>
      </c>
      <c r="E13" s="15"/>
      <c r="F13" s="14">
        <f t="shared" si="4"/>
        <v>0</v>
      </c>
      <c r="G13" s="16">
        <v>0.11</v>
      </c>
      <c r="H13" s="17">
        <f t="shared" si="1"/>
        <v>0.45210000000000006</v>
      </c>
      <c r="I13" s="18">
        <v>1490000</v>
      </c>
      <c r="J13" s="18">
        <f t="shared" si="2"/>
        <v>6797529</v>
      </c>
      <c r="K13" s="18">
        <f t="shared" si="3"/>
        <v>67975.290000000008</v>
      </c>
    </row>
    <row r="14" spans="1:11" ht="15.75" x14ac:dyDescent="0.25">
      <c r="A14" s="12">
        <v>10</v>
      </c>
      <c r="B14" s="13" t="s">
        <v>17</v>
      </c>
      <c r="C14" s="14">
        <v>3.33</v>
      </c>
      <c r="D14" s="14"/>
      <c r="E14" s="19"/>
      <c r="F14" s="14">
        <f t="shared" si="4"/>
        <v>0</v>
      </c>
      <c r="G14" s="16">
        <v>0.09</v>
      </c>
      <c r="H14" s="17">
        <f t="shared" si="1"/>
        <v>0.29970000000000002</v>
      </c>
      <c r="I14" s="18">
        <v>1490000</v>
      </c>
      <c r="J14" s="18">
        <f t="shared" si="2"/>
        <v>5408253</v>
      </c>
      <c r="K14" s="18">
        <f t="shared" si="3"/>
        <v>54082.53</v>
      </c>
    </row>
    <row r="15" spans="1:11" ht="15.75" x14ac:dyDescent="0.25">
      <c r="A15" s="12">
        <v>11</v>
      </c>
      <c r="B15" s="13" t="s">
        <v>34</v>
      </c>
      <c r="C15" s="14">
        <v>3.33</v>
      </c>
      <c r="D15" s="14"/>
      <c r="E15" s="19"/>
      <c r="F15" s="14">
        <f t="shared" si="4"/>
        <v>0</v>
      </c>
      <c r="G15" s="16">
        <v>0.11</v>
      </c>
      <c r="H15" s="17">
        <f t="shared" si="1"/>
        <v>0.36630000000000001</v>
      </c>
      <c r="I15" s="18">
        <v>1490000</v>
      </c>
      <c r="J15" s="18">
        <f t="shared" si="2"/>
        <v>5507487</v>
      </c>
      <c r="K15" s="18">
        <f t="shared" si="3"/>
        <v>55074.87</v>
      </c>
    </row>
    <row r="16" spans="1:11" ht="15.75" x14ac:dyDescent="0.25">
      <c r="A16" s="12">
        <v>12</v>
      </c>
      <c r="B16" s="13" t="s">
        <v>35</v>
      </c>
      <c r="C16" s="39">
        <v>3</v>
      </c>
      <c r="D16" s="14">
        <v>0.25</v>
      </c>
      <c r="E16" s="19"/>
      <c r="F16" s="14">
        <f t="shared" si="4"/>
        <v>0</v>
      </c>
      <c r="G16" s="16">
        <v>0.09</v>
      </c>
      <c r="H16" s="17">
        <f t="shared" si="1"/>
        <v>0.29249999999999998</v>
      </c>
      <c r="I16" s="18">
        <v>1490000</v>
      </c>
      <c r="J16" s="18">
        <f t="shared" si="2"/>
        <v>5278325</v>
      </c>
      <c r="K16" s="18">
        <f t="shared" si="3"/>
        <v>52783.25</v>
      </c>
    </row>
    <row r="17" spans="1:11" ht="15.75" x14ac:dyDescent="0.25">
      <c r="A17" s="12">
        <v>13</v>
      </c>
      <c r="B17" s="13" t="s">
        <v>42</v>
      </c>
      <c r="C17" s="39">
        <v>3.33</v>
      </c>
      <c r="D17" s="14">
        <v>0.35</v>
      </c>
      <c r="E17" s="19"/>
      <c r="F17" s="14">
        <f t="shared" si="4"/>
        <v>0</v>
      </c>
      <c r="G17" s="16">
        <v>0.09</v>
      </c>
      <c r="H17" s="17">
        <f t="shared" si="1"/>
        <v>0.33119999999999999</v>
      </c>
      <c r="I17" s="18">
        <v>1490000</v>
      </c>
      <c r="J17" s="18">
        <f t="shared" si="2"/>
        <v>5976688.0000000009</v>
      </c>
      <c r="K17" s="18">
        <f t="shared" si="3"/>
        <v>59766.880000000012</v>
      </c>
    </row>
    <row r="18" spans="1:11" ht="15.75" x14ac:dyDescent="0.25">
      <c r="A18" s="12">
        <v>14</v>
      </c>
      <c r="B18" s="13" t="s">
        <v>43</v>
      </c>
      <c r="C18" s="39">
        <v>3.66</v>
      </c>
      <c r="D18" s="14">
        <v>0.35</v>
      </c>
      <c r="E18" s="19"/>
      <c r="F18" s="14">
        <f>C18*E18</f>
        <v>0</v>
      </c>
      <c r="G18" s="16">
        <v>0.11</v>
      </c>
      <c r="H18" s="17">
        <f>(C18+D18+F18)*G18</f>
        <v>0.44109999999999999</v>
      </c>
      <c r="I18" s="18">
        <v>1490000</v>
      </c>
      <c r="J18" s="18">
        <f t="shared" si="2"/>
        <v>6632138.9999999991</v>
      </c>
      <c r="K18" s="18">
        <f t="shared" si="3"/>
        <v>66321.389999999985</v>
      </c>
    </row>
    <row r="19" spans="1:11" ht="15.75" x14ac:dyDescent="0.25">
      <c r="A19" s="12">
        <v>15</v>
      </c>
      <c r="B19" s="40" t="s">
        <v>44</v>
      </c>
      <c r="C19" s="39">
        <v>3.33</v>
      </c>
      <c r="D19" s="14"/>
      <c r="E19" s="19"/>
      <c r="F19" s="14">
        <f>C19*E19</f>
        <v>0</v>
      </c>
      <c r="G19" s="16">
        <v>0.09</v>
      </c>
      <c r="H19" s="17">
        <f>(C19+D19+F19)*G19</f>
        <v>0.29970000000000002</v>
      </c>
      <c r="I19" s="18">
        <v>1490000</v>
      </c>
      <c r="J19" s="18">
        <f t="shared" si="2"/>
        <v>5408253</v>
      </c>
      <c r="K19" s="18">
        <f t="shared" si="3"/>
        <v>54082.53</v>
      </c>
    </row>
    <row r="20" spans="1:11" ht="15.75" x14ac:dyDescent="0.25">
      <c r="A20" s="51" t="s">
        <v>7</v>
      </c>
      <c r="B20" s="52"/>
      <c r="C20" s="52"/>
      <c r="D20" s="52"/>
      <c r="E20" s="52"/>
      <c r="F20" s="52"/>
      <c r="G20" s="52"/>
      <c r="H20" s="52"/>
      <c r="I20" s="52"/>
      <c r="J20" s="53"/>
      <c r="K20" s="21">
        <f>SUM(K5:K19)</f>
        <v>1053660.6222000001</v>
      </c>
    </row>
    <row r="21" spans="1:11" ht="15.75" x14ac:dyDescent="0.25">
      <c r="A21" s="4"/>
      <c r="B21" s="4"/>
      <c r="C21" s="36"/>
      <c r="D21" s="4"/>
      <c r="E21" s="4"/>
      <c r="F21" s="4"/>
      <c r="G21" s="4"/>
      <c r="H21" s="4"/>
      <c r="I21" s="4"/>
      <c r="J21" s="4"/>
      <c r="K21" s="4"/>
    </row>
    <row r="22" spans="1:11" ht="15.75" x14ac:dyDescent="0.25">
      <c r="A22" s="11" t="s">
        <v>33</v>
      </c>
      <c r="B22" s="11"/>
      <c r="C22" s="54">
        <f>K20*30%</f>
        <v>316098.18666000001</v>
      </c>
      <c r="D22" s="54"/>
      <c r="E22" s="11"/>
      <c r="F22" s="11"/>
      <c r="G22" s="11"/>
      <c r="H22" s="9"/>
      <c r="I22" s="9"/>
      <c r="J22" s="9"/>
      <c r="K22" s="4"/>
    </row>
    <row r="23" spans="1:11" ht="15.75" x14ac:dyDescent="0.25">
      <c r="A23" s="11" t="s">
        <v>32</v>
      </c>
      <c r="B23" s="11"/>
      <c r="C23" s="54">
        <f>K20*70%</f>
        <v>737562.43553999998</v>
      </c>
      <c r="D23" s="54"/>
      <c r="E23" s="11"/>
      <c r="F23" s="11"/>
      <c r="G23" s="11"/>
      <c r="H23" s="9"/>
      <c r="I23" s="9"/>
      <c r="J23" s="9"/>
      <c r="K23" s="6"/>
    </row>
    <row r="24" spans="1:11" ht="15.75" x14ac:dyDescent="0.25">
      <c r="A24" s="4"/>
      <c r="B24" s="4"/>
      <c r="C24" s="36"/>
      <c r="D24" s="4"/>
      <c r="E24" s="4"/>
      <c r="F24" s="4"/>
      <c r="G24" s="4"/>
      <c r="H24" s="4"/>
      <c r="I24" s="4"/>
      <c r="J24" s="4"/>
      <c r="K24" s="6"/>
    </row>
    <row r="25" spans="1:11" ht="15.75" x14ac:dyDescent="0.25">
      <c r="A25" s="9"/>
      <c r="B25" s="9"/>
      <c r="D25" s="9"/>
      <c r="E25" s="9"/>
      <c r="F25" s="9"/>
      <c r="G25" s="55" t="s">
        <v>41</v>
      </c>
      <c r="H25" s="55"/>
      <c r="I25" s="55"/>
      <c r="J25" s="55"/>
      <c r="K25" s="55"/>
    </row>
    <row r="26" spans="1:11" ht="15.75" x14ac:dyDescent="0.25">
      <c r="A26" s="56" t="s">
        <v>27</v>
      </c>
      <c r="B26" s="56"/>
      <c r="C26" s="56"/>
      <c r="D26" s="56"/>
      <c r="E26" s="56"/>
      <c r="F26" s="56"/>
      <c r="G26" s="56" t="s">
        <v>29</v>
      </c>
      <c r="H26" s="56"/>
      <c r="I26" s="56"/>
      <c r="J26" s="56"/>
      <c r="K26" s="56"/>
    </row>
    <row r="27" spans="1:11" ht="16.5" x14ac:dyDescent="0.25">
      <c r="D27" s="9"/>
      <c r="E27" s="9"/>
      <c r="F27" s="9"/>
      <c r="G27" s="41" t="s">
        <v>26</v>
      </c>
      <c r="H27" s="41"/>
      <c r="I27" s="41"/>
      <c r="J27" s="41"/>
      <c r="K27" s="41"/>
    </row>
    <row r="28" spans="1:11" ht="15.75" x14ac:dyDescent="0.25">
      <c r="D28" s="9"/>
      <c r="E28" s="9"/>
      <c r="F28" s="9"/>
    </row>
    <row r="29" spans="1:11" ht="15.75" x14ac:dyDescent="0.25">
      <c r="B29" s="42" t="s">
        <v>31</v>
      </c>
      <c r="C29" s="43"/>
      <c r="D29" s="43"/>
      <c r="E29" s="9"/>
      <c r="F29" s="9"/>
    </row>
    <row r="30" spans="1:11" ht="15.75" x14ac:dyDescent="0.25">
      <c r="B30" s="43"/>
      <c r="C30" s="43"/>
      <c r="D30" s="43"/>
      <c r="E30" s="9"/>
      <c r="F30" s="9"/>
      <c r="H30" s="42" t="s">
        <v>46</v>
      </c>
      <c r="I30" s="43"/>
      <c r="J30" s="43"/>
    </row>
    <row r="31" spans="1:11" ht="15.75" x14ac:dyDescent="0.25">
      <c r="B31" s="43"/>
      <c r="C31" s="43"/>
      <c r="D31" s="43"/>
      <c r="E31" s="9"/>
      <c r="F31" s="9"/>
      <c r="H31" s="43"/>
      <c r="I31" s="43"/>
      <c r="J31" s="43"/>
    </row>
    <row r="32" spans="1:11" ht="15.75" x14ac:dyDescent="0.25">
      <c r="A32" s="10"/>
      <c r="C32" s="10"/>
      <c r="D32" s="9"/>
      <c r="E32" s="9"/>
      <c r="F32" s="9"/>
      <c r="G32" s="10"/>
      <c r="H32" s="10"/>
      <c r="I32" s="10"/>
      <c r="J32" s="10"/>
      <c r="K32" s="10"/>
    </row>
    <row r="33" spans="1:11" ht="15.75" x14ac:dyDescent="0.25">
      <c r="A33" s="4"/>
      <c r="B33" s="4"/>
      <c r="C33" s="4"/>
      <c r="D33" s="4"/>
      <c r="E33" s="4"/>
      <c r="F33" s="4"/>
      <c r="G33" s="4"/>
      <c r="H33" s="4"/>
      <c r="I33" s="5"/>
      <c r="J33" s="4"/>
      <c r="K33" s="4"/>
    </row>
  </sheetData>
  <mergeCells count="14">
    <mergeCell ref="G27:K27"/>
    <mergeCell ref="B29:D31"/>
    <mergeCell ref="H30:J31"/>
    <mergeCell ref="A1:F1"/>
    <mergeCell ref="G1:K1"/>
    <mergeCell ref="A2:K2"/>
    <mergeCell ref="E3:F3"/>
    <mergeCell ref="G3:H3"/>
    <mergeCell ref="A20:J20"/>
    <mergeCell ref="C22:D22"/>
    <mergeCell ref="C23:D23"/>
    <mergeCell ref="G25:K25"/>
    <mergeCell ref="A26:F26"/>
    <mergeCell ref="G26:K26"/>
  </mergeCells>
  <pageMargins left="0.70866141732283472" right="0.70866141732283472" top="0.74803149606299213" bottom="0.74803149606299213" header="0.31496062992125984" footer="0.31496062992125984"/>
  <pageSetup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opLeftCell="A4" zoomScale="86" zoomScaleNormal="86" workbookViewId="0">
      <selection activeCell="J16" sqref="J16"/>
    </sheetView>
  </sheetViews>
  <sheetFormatPr defaultRowHeight="15" x14ac:dyDescent="0.25"/>
  <cols>
    <col min="2" max="2" width="25" customWidth="1"/>
    <col min="3" max="3" width="9.42578125" customWidth="1"/>
    <col min="4" max="4" width="7.140625" customWidth="1"/>
    <col min="5" max="5" width="7" customWidth="1"/>
    <col min="6" max="8" width="9" customWidth="1"/>
    <col min="9" max="9" width="16.140625" customWidth="1"/>
    <col min="10" max="11" width="13.7109375" customWidth="1"/>
  </cols>
  <sheetData>
    <row r="1" spans="1:11" ht="63.75" customHeight="1" x14ac:dyDescent="0.25">
      <c r="A1" s="44" t="s">
        <v>30</v>
      </c>
      <c r="B1" s="45"/>
      <c r="C1" s="45"/>
      <c r="D1" s="45"/>
      <c r="E1" s="45"/>
      <c r="F1" s="45"/>
      <c r="G1" s="44" t="s">
        <v>6</v>
      </c>
      <c r="H1" s="45"/>
      <c r="I1" s="45"/>
      <c r="J1" s="45"/>
      <c r="K1" s="45"/>
    </row>
    <row r="2" spans="1:11" ht="45.75" customHeight="1" x14ac:dyDescent="0.25">
      <c r="A2" s="46" t="s">
        <v>48</v>
      </c>
      <c r="B2" s="47"/>
      <c r="C2" s="47"/>
      <c r="D2" s="47"/>
      <c r="E2" s="47"/>
      <c r="F2" s="47"/>
      <c r="G2" s="47"/>
      <c r="H2" s="47"/>
      <c r="I2" s="47"/>
      <c r="J2" s="47"/>
      <c r="K2" s="47"/>
    </row>
    <row r="3" spans="1:11" ht="31.5" x14ac:dyDescent="0.25">
      <c r="A3" s="1" t="s">
        <v>0</v>
      </c>
      <c r="B3" s="1" t="s">
        <v>1</v>
      </c>
      <c r="C3" s="7" t="s">
        <v>23</v>
      </c>
      <c r="D3" s="7" t="s">
        <v>18</v>
      </c>
      <c r="E3" s="48" t="s">
        <v>19</v>
      </c>
      <c r="F3" s="49"/>
      <c r="G3" s="48" t="s">
        <v>20</v>
      </c>
      <c r="H3" s="50"/>
      <c r="I3" s="7" t="s">
        <v>25</v>
      </c>
      <c r="J3" s="7" t="s">
        <v>21</v>
      </c>
      <c r="K3" s="8" t="s">
        <v>22</v>
      </c>
    </row>
    <row r="4" spans="1:11" ht="15.75" x14ac:dyDescent="0.25">
      <c r="A4" s="2"/>
      <c r="B4" s="2">
        <v>2</v>
      </c>
      <c r="C4" s="2">
        <v>3</v>
      </c>
      <c r="D4" s="2">
        <v>4</v>
      </c>
      <c r="E4" s="2">
        <v>5</v>
      </c>
      <c r="F4" s="2" t="s">
        <v>2</v>
      </c>
      <c r="G4" s="2">
        <v>7</v>
      </c>
      <c r="H4" s="2" t="s">
        <v>3</v>
      </c>
      <c r="I4" s="2">
        <v>9</v>
      </c>
      <c r="J4" s="2" t="s">
        <v>4</v>
      </c>
      <c r="K4" s="3" t="s">
        <v>5</v>
      </c>
    </row>
    <row r="5" spans="1:11" ht="15.75" x14ac:dyDescent="0.25">
      <c r="A5" s="12">
        <v>1</v>
      </c>
      <c r="B5" s="13" t="s">
        <v>8</v>
      </c>
      <c r="C5" s="14">
        <v>3.66</v>
      </c>
      <c r="D5" s="14">
        <v>0.25</v>
      </c>
      <c r="E5" s="15"/>
      <c r="F5" s="14">
        <f t="shared" ref="F5:F7" si="0">C5*E5</f>
        <v>0</v>
      </c>
      <c r="G5" s="16">
        <v>0.13</v>
      </c>
      <c r="H5" s="17">
        <f t="shared" ref="H5:H18" si="1">(C5+D5+F5)*G5</f>
        <v>0.50830000000000009</v>
      </c>
      <c r="I5" s="18">
        <v>1490000</v>
      </c>
      <c r="J5" s="18">
        <f t="shared" ref="J5:J19" si="2">(C5+D5+F5+H5)*I5</f>
        <v>6583267.0000000009</v>
      </c>
      <c r="K5" s="18">
        <f t="shared" ref="K5:K19" si="3">J5*1%</f>
        <v>65832.670000000013</v>
      </c>
    </row>
    <row r="6" spans="1:11" ht="15.75" x14ac:dyDescent="0.25">
      <c r="A6" s="12">
        <v>2</v>
      </c>
      <c r="B6" s="13" t="s">
        <v>9</v>
      </c>
      <c r="C6" s="14">
        <v>4.9800000000000004</v>
      </c>
      <c r="D6" s="14">
        <v>0.7</v>
      </c>
      <c r="E6" s="15"/>
      <c r="F6" s="14">
        <f t="shared" si="0"/>
        <v>0</v>
      </c>
      <c r="G6" s="16">
        <v>0.18</v>
      </c>
      <c r="H6" s="17">
        <f t="shared" si="1"/>
        <v>1.0224</v>
      </c>
      <c r="I6" s="18">
        <v>1490000</v>
      </c>
      <c r="J6" s="18">
        <f t="shared" si="2"/>
        <v>9986576.0000000019</v>
      </c>
      <c r="K6" s="18">
        <f t="shared" si="3"/>
        <v>99865.760000000024</v>
      </c>
    </row>
    <row r="7" spans="1:11" ht="15.75" x14ac:dyDescent="0.25">
      <c r="A7" s="12">
        <v>3</v>
      </c>
      <c r="B7" s="13" t="s">
        <v>28</v>
      </c>
      <c r="C7" s="14">
        <v>3.66</v>
      </c>
      <c r="D7" s="14"/>
      <c r="E7" s="15"/>
      <c r="F7" s="14">
        <f t="shared" si="0"/>
        <v>0</v>
      </c>
      <c r="G7" s="16">
        <v>0.14000000000000001</v>
      </c>
      <c r="H7" s="17">
        <f t="shared" si="1"/>
        <v>0.51240000000000008</v>
      </c>
      <c r="I7" s="18">
        <v>1490000</v>
      </c>
      <c r="J7" s="18">
        <f t="shared" si="2"/>
        <v>6216876.0000000009</v>
      </c>
      <c r="K7" s="18">
        <f t="shared" si="3"/>
        <v>62168.760000000009</v>
      </c>
    </row>
    <row r="8" spans="1:11" ht="15.75" x14ac:dyDescent="0.25">
      <c r="A8" s="12">
        <v>4</v>
      </c>
      <c r="B8" s="13" t="s">
        <v>11</v>
      </c>
      <c r="C8" s="14">
        <v>4.9800000000000004</v>
      </c>
      <c r="D8" s="14"/>
      <c r="E8" s="15">
        <v>7.0000000000000007E-2</v>
      </c>
      <c r="F8" s="14">
        <f>C8*E8</f>
        <v>0.34860000000000008</v>
      </c>
      <c r="G8" s="16">
        <v>0.23</v>
      </c>
      <c r="H8" s="17">
        <f t="shared" si="1"/>
        <v>1.2255780000000003</v>
      </c>
      <c r="I8" s="18">
        <v>1490000</v>
      </c>
      <c r="J8" s="18">
        <f t="shared" si="2"/>
        <v>9765725.2200000025</v>
      </c>
      <c r="K8" s="18">
        <f t="shared" si="3"/>
        <v>97657.252200000032</v>
      </c>
    </row>
    <row r="9" spans="1:11" ht="15.75" x14ac:dyDescent="0.25">
      <c r="A9" s="12">
        <v>5</v>
      </c>
      <c r="B9" s="13" t="s">
        <v>12</v>
      </c>
      <c r="C9" s="14">
        <v>4.9800000000000004</v>
      </c>
      <c r="D9" s="14">
        <v>0.25</v>
      </c>
      <c r="E9" s="15"/>
      <c r="F9" s="14">
        <f t="shared" ref="F9:F18" si="4">C9*E9</f>
        <v>0</v>
      </c>
      <c r="G9" s="16">
        <v>0.2</v>
      </c>
      <c r="H9" s="17">
        <f t="shared" si="1"/>
        <v>1.046</v>
      </c>
      <c r="I9" s="18">
        <v>1490000</v>
      </c>
      <c r="J9" s="18">
        <f t="shared" si="2"/>
        <v>9351240.0000000019</v>
      </c>
      <c r="K9" s="18">
        <f t="shared" si="3"/>
        <v>93512.400000000023</v>
      </c>
    </row>
    <row r="10" spans="1:11" ht="15.75" x14ac:dyDescent="0.25">
      <c r="A10" s="12">
        <v>6</v>
      </c>
      <c r="B10" s="13" t="s">
        <v>13</v>
      </c>
      <c r="C10" s="14">
        <v>4.32</v>
      </c>
      <c r="D10" s="14">
        <v>0.35</v>
      </c>
      <c r="E10" s="15"/>
      <c r="F10" s="14">
        <f t="shared" si="4"/>
        <v>0</v>
      </c>
      <c r="G10" s="16">
        <v>0.17</v>
      </c>
      <c r="H10" s="17">
        <f t="shared" si="1"/>
        <v>0.79390000000000005</v>
      </c>
      <c r="I10" s="18">
        <v>1490000</v>
      </c>
      <c r="J10" s="18">
        <f t="shared" si="2"/>
        <v>8141211</v>
      </c>
      <c r="K10" s="18">
        <f t="shared" si="3"/>
        <v>81412.11</v>
      </c>
    </row>
    <row r="11" spans="1:11" ht="15.75" x14ac:dyDescent="0.25">
      <c r="A11" s="12">
        <v>7</v>
      </c>
      <c r="B11" s="13" t="s">
        <v>14</v>
      </c>
      <c r="C11" s="14">
        <v>3.33</v>
      </c>
      <c r="D11" s="14"/>
      <c r="E11" s="15"/>
      <c r="F11" s="14">
        <f t="shared" si="4"/>
        <v>0</v>
      </c>
      <c r="G11" s="16">
        <v>0.09</v>
      </c>
      <c r="H11" s="17">
        <f t="shared" si="1"/>
        <v>0.29970000000000002</v>
      </c>
      <c r="I11" s="18">
        <v>1490000</v>
      </c>
      <c r="J11" s="18">
        <f t="shared" si="2"/>
        <v>5408253</v>
      </c>
      <c r="K11" s="18">
        <f t="shared" si="3"/>
        <v>54082.53</v>
      </c>
    </row>
    <row r="12" spans="1:11" ht="15.75" x14ac:dyDescent="0.25">
      <c r="A12" s="12">
        <v>8</v>
      </c>
      <c r="B12" s="13" t="s">
        <v>15</v>
      </c>
      <c r="C12" s="14">
        <v>4.9800000000000004</v>
      </c>
      <c r="D12" s="14"/>
      <c r="E12" s="15"/>
      <c r="F12" s="14">
        <f t="shared" si="4"/>
        <v>0</v>
      </c>
      <c r="G12" s="16">
        <v>0.2</v>
      </c>
      <c r="H12" s="17">
        <f t="shared" si="1"/>
        <v>0.99600000000000011</v>
      </c>
      <c r="I12" s="18">
        <v>1490000</v>
      </c>
      <c r="J12" s="18">
        <f t="shared" si="2"/>
        <v>8904240.0000000019</v>
      </c>
      <c r="K12" s="18">
        <f t="shared" si="3"/>
        <v>89042.400000000023</v>
      </c>
    </row>
    <row r="13" spans="1:11" ht="15.75" x14ac:dyDescent="0.25">
      <c r="A13" s="12">
        <v>9</v>
      </c>
      <c r="B13" s="13" t="s">
        <v>16</v>
      </c>
      <c r="C13" s="14">
        <v>3.66</v>
      </c>
      <c r="D13" s="14">
        <v>0.45</v>
      </c>
      <c r="E13" s="15"/>
      <c r="F13" s="14">
        <f t="shared" si="4"/>
        <v>0</v>
      </c>
      <c r="G13" s="16">
        <v>0.11</v>
      </c>
      <c r="H13" s="17">
        <f t="shared" si="1"/>
        <v>0.45210000000000006</v>
      </c>
      <c r="I13" s="18">
        <v>1490000</v>
      </c>
      <c r="J13" s="18">
        <f t="shared" si="2"/>
        <v>6797529</v>
      </c>
      <c r="K13" s="18">
        <f t="shared" si="3"/>
        <v>67975.290000000008</v>
      </c>
    </row>
    <row r="14" spans="1:11" ht="15.75" x14ac:dyDescent="0.25">
      <c r="A14" s="12">
        <v>10</v>
      </c>
      <c r="B14" s="13" t="s">
        <v>17</v>
      </c>
      <c r="C14" s="14">
        <v>3.33</v>
      </c>
      <c r="D14" s="14"/>
      <c r="E14" s="19"/>
      <c r="F14" s="14">
        <f t="shared" si="4"/>
        <v>0</v>
      </c>
      <c r="G14" s="16">
        <v>0.09</v>
      </c>
      <c r="H14" s="17">
        <f t="shared" si="1"/>
        <v>0.29970000000000002</v>
      </c>
      <c r="I14" s="18">
        <v>1490000</v>
      </c>
      <c r="J14" s="18">
        <f t="shared" si="2"/>
        <v>5408253</v>
      </c>
      <c r="K14" s="18">
        <f t="shared" si="3"/>
        <v>54082.53</v>
      </c>
    </row>
    <row r="15" spans="1:11" ht="15.75" x14ac:dyDescent="0.25">
      <c r="A15" s="12">
        <v>11</v>
      </c>
      <c r="B15" s="13" t="s">
        <v>34</v>
      </c>
      <c r="C15" s="14">
        <v>3.33</v>
      </c>
      <c r="D15" s="14"/>
      <c r="E15" s="19"/>
      <c r="F15" s="14">
        <f t="shared" si="4"/>
        <v>0</v>
      </c>
      <c r="G15" s="16">
        <v>0.11</v>
      </c>
      <c r="H15" s="17">
        <f t="shared" si="1"/>
        <v>0.36630000000000001</v>
      </c>
      <c r="I15" s="18">
        <v>1490000</v>
      </c>
      <c r="J15" s="18">
        <f t="shared" si="2"/>
        <v>5507487</v>
      </c>
      <c r="K15" s="18">
        <f t="shared" si="3"/>
        <v>55074.87</v>
      </c>
    </row>
    <row r="16" spans="1:11" ht="15.75" x14ac:dyDescent="0.25">
      <c r="A16" s="12">
        <v>12</v>
      </c>
      <c r="B16" s="13" t="s">
        <v>35</v>
      </c>
      <c r="C16" s="39">
        <v>3</v>
      </c>
      <c r="D16" s="14">
        <v>0.25</v>
      </c>
      <c r="E16" s="19"/>
      <c r="F16" s="14">
        <f t="shared" si="4"/>
        <v>0</v>
      </c>
      <c r="G16" s="16">
        <v>0.09</v>
      </c>
      <c r="H16" s="17">
        <f t="shared" si="1"/>
        <v>0.29249999999999998</v>
      </c>
      <c r="I16" s="18">
        <v>1490000</v>
      </c>
      <c r="J16" s="18">
        <f t="shared" si="2"/>
        <v>5278325</v>
      </c>
      <c r="K16" s="18">
        <f t="shared" si="3"/>
        <v>52783.25</v>
      </c>
    </row>
    <row r="17" spans="1:11" ht="15.75" x14ac:dyDescent="0.25">
      <c r="A17" s="12">
        <v>13</v>
      </c>
      <c r="B17" s="13" t="s">
        <v>42</v>
      </c>
      <c r="C17" s="39">
        <v>3.33</v>
      </c>
      <c r="D17" s="14">
        <v>0.35</v>
      </c>
      <c r="E17" s="19"/>
      <c r="F17" s="14">
        <f t="shared" si="4"/>
        <v>0</v>
      </c>
      <c r="G17" s="16">
        <v>0.09</v>
      </c>
      <c r="H17" s="17">
        <f t="shared" si="1"/>
        <v>0.33119999999999999</v>
      </c>
      <c r="I17" s="18">
        <v>1490000</v>
      </c>
      <c r="J17" s="18">
        <f t="shared" si="2"/>
        <v>5976688.0000000009</v>
      </c>
      <c r="K17" s="18">
        <f t="shared" si="3"/>
        <v>59766.880000000012</v>
      </c>
    </row>
    <row r="18" spans="1:11" ht="15.75" x14ac:dyDescent="0.25">
      <c r="A18" s="12">
        <v>14</v>
      </c>
      <c r="B18" s="13" t="s">
        <v>43</v>
      </c>
      <c r="C18" s="39">
        <v>3.66</v>
      </c>
      <c r="D18" s="14">
        <v>0.35</v>
      </c>
      <c r="E18" s="19"/>
      <c r="F18" s="14">
        <f t="shared" si="4"/>
        <v>0</v>
      </c>
      <c r="G18" s="16">
        <v>0.11</v>
      </c>
      <c r="H18" s="17">
        <f t="shared" si="1"/>
        <v>0.44109999999999999</v>
      </c>
      <c r="I18" s="18">
        <v>1490000</v>
      </c>
      <c r="J18" s="18">
        <f t="shared" si="2"/>
        <v>6632138.9999999991</v>
      </c>
      <c r="K18" s="18">
        <f t="shared" si="3"/>
        <v>66321.389999999985</v>
      </c>
    </row>
    <row r="19" spans="1:11" ht="15.75" x14ac:dyDescent="0.25">
      <c r="A19" s="12">
        <v>15</v>
      </c>
      <c r="B19" s="40" t="s">
        <v>44</v>
      </c>
      <c r="C19" s="39">
        <v>3.33</v>
      </c>
      <c r="D19" s="14"/>
      <c r="E19" s="19"/>
      <c r="F19" s="14">
        <f>C19*E19</f>
        <v>0</v>
      </c>
      <c r="G19" s="16">
        <v>0.09</v>
      </c>
      <c r="H19" s="17">
        <f>(C19+D19+F19)*G19</f>
        <v>0.29970000000000002</v>
      </c>
      <c r="I19" s="18">
        <v>1490000</v>
      </c>
      <c r="J19" s="18">
        <f t="shared" si="2"/>
        <v>5408253</v>
      </c>
      <c r="K19" s="18">
        <f t="shared" si="3"/>
        <v>54082.53</v>
      </c>
    </row>
    <row r="20" spans="1:11" ht="15.75" x14ac:dyDescent="0.25">
      <c r="A20" s="51" t="s">
        <v>7</v>
      </c>
      <c r="B20" s="52"/>
      <c r="C20" s="52"/>
      <c r="D20" s="52"/>
      <c r="E20" s="52"/>
      <c r="F20" s="52"/>
      <c r="G20" s="52"/>
      <c r="H20" s="52"/>
      <c r="I20" s="52"/>
      <c r="J20" s="53"/>
      <c r="K20" s="21">
        <f>SUM(K5:K19)</f>
        <v>1053660.6222000001</v>
      </c>
    </row>
    <row r="21" spans="1:11" ht="15.75" x14ac:dyDescent="0.25">
      <c r="A21" s="4"/>
      <c r="B21" s="4"/>
      <c r="C21" s="36"/>
      <c r="D21" s="4"/>
      <c r="E21" s="4"/>
      <c r="F21" s="4"/>
      <c r="G21" s="4"/>
      <c r="H21" s="4"/>
      <c r="I21" s="4"/>
      <c r="J21" s="4"/>
      <c r="K21" s="4"/>
    </row>
    <row r="22" spans="1:11" ht="15.75" x14ac:dyDescent="0.25">
      <c r="A22" s="11" t="s">
        <v>33</v>
      </c>
      <c r="B22" s="11"/>
      <c r="C22" s="54">
        <f>K20*30%</f>
        <v>316098.18666000001</v>
      </c>
      <c r="D22" s="54"/>
      <c r="E22" s="11"/>
      <c r="F22" s="11"/>
      <c r="G22" s="11"/>
      <c r="H22" s="9"/>
      <c r="I22" s="9"/>
      <c r="J22" s="9"/>
      <c r="K22" s="4"/>
    </row>
    <row r="23" spans="1:11" ht="15.75" x14ac:dyDescent="0.25">
      <c r="A23" s="11" t="s">
        <v>32</v>
      </c>
      <c r="B23" s="11"/>
      <c r="C23" s="54">
        <f>K20*70%</f>
        <v>737562.43553999998</v>
      </c>
      <c r="D23" s="54"/>
      <c r="E23" s="11"/>
      <c r="F23" s="11"/>
      <c r="G23" s="11"/>
      <c r="H23" s="9"/>
      <c r="I23" s="9"/>
      <c r="J23" s="9"/>
      <c r="K23" s="6"/>
    </row>
    <row r="24" spans="1:11" ht="15.75" x14ac:dyDescent="0.25">
      <c r="A24" s="4"/>
      <c r="B24" s="4"/>
      <c r="C24" s="36"/>
      <c r="D24" s="4"/>
      <c r="E24" s="4"/>
      <c r="F24" s="4"/>
      <c r="G24" s="4"/>
      <c r="H24" s="4"/>
      <c r="I24" s="4"/>
      <c r="J24" s="4"/>
      <c r="K24" s="6"/>
    </row>
    <row r="25" spans="1:11" ht="15.75" x14ac:dyDescent="0.25">
      <c r="A25" s="9"/>
      <c r="B25" s="9"/>
      <c r="D25" s="9"/>
      <c r="E25" s="9"/>
      <c r="F25" s="9"/>
      <c r="G25" s="55" t="s">
        <v>41</v>
      </c>
      <c r="H25" s="55"/>
      <c r="I25" s="55"/>
      <c r="J25" s="55"/>
      <c r="K25" s="55"/>
    </row>
    <row r="26" spans="1:11" ht="15.75" x14ac:dyDescent="0.25">
      <c r="A26" s="56" t="s">
        <v>27</v>
      </c>
      <c r="B26" s="56"/>
      <c r="C26" s="56"/>
      <c r="D26" s="56"/>
      <c r="E26" s="56"/>
      <c r="F26" s="56"/>
      <c r="G26" s="56" t="s">
        <v>29</v>
      </c>
      <c r="H26" s="56"/>
      <c r="I26" s="56"/>
      <c r="J26" s="56"/>
      <c r="K26" s="56"/>
    </row>
    <row r="27" spans="1:11" ht="16.5" x14ac:dyDescent="0.25">
      <c r="D27" s="9"/>
      <c r="E27" s="9"/>
      <c r="F27" s="9"/>
      <c r="G27" s="41" t="s">
        <v>26</v>
      </c>
      <c r="H27" s="41"/>
      <c r="I27" s="41"/>
      <c r="J27" s="41"/>
      <c r="K27" s="41"/>
    </row>
    <row r="28" spans="1:11" ht="15.75" x14ac:dyDescent="0.25">
      <c r="D28" s="9"/>
      <c r="E28" s="9"/>
      <c r="F28" s="9"/>
    </row>
    <row r="29" spans="1:11" ht="15.75" x14ac:dyDescent="0.25">
      <c r="B29" s="42" t="s">
        <v>31</v>
      </c>
      <c r="C29" s="43"/>
      <c r="D29" s="43"/>
      <c r="E29" s="9"/>
      <c r="F29" s="9"/>
    </row>
    <row r="30" spans="1:11" ht="15.75" x14ac:dyDescent="0.25">
      <c r="B30" s="43"/>
      <c r="C30" s="43"/>
      <c r="D30" s="43"/>
      <c r="E30" s="9"/>
      <c r="F30" s="9"/>
      <c r="H30" s="42" t="s">
        <v>46</v>
      </c>
      <c r="I30" s="43"/>
      <c r="J30" s="43"/>
    </row>
    <row r="31" spans="1:11" ht="15.75" x14ac:dyDescent="0.25">
      <c r="B31" s="43"/>
      <c r="C31" s="43"/>
      <c r="D31" s="43"/>
      <c r="E31" s="9"/>
      <c r="F31" s="9"/>
      <c r="H31" s="43"/>
      <c r="I31" s="43"/>
      <c r="J31" s="43"/>
    </row>
    <row r="32" spans="1:11" ht="15.75" x14ac:dyDescent="0.25">
      <c r="A32" s="10"/>
      <c r="C32" s="10"/>
      <c r="D32" s="9"/>
      <c r="E32" s="9"/>
      <c r="F32" s="9"/>
      <c r="G32" s="10"/>
      <c r="H32" s="10"/>
      <c r="I32" s="10"/>
      <c r="J32" s="10"/>
      <c r="K32" s="10"/>
    </row>
    <row r="33" spans="1:11" ht="15.75" x14ac:dyDescent="0.25">
      <c r="A33" s="4"/>
      <c r="B33" s="4"/>
      <c r="C33" s="4"/>
      <c r="D33" s="4"/>
      <c r="E33" s="4"/>
      <c r="F33" s="4"/>
      <c r="G33" s="4"/>
      <c r="H33" s="4"/>
      <c r="I33" s="5"/>
      <c r="J33" s="4"/>
      <c r="K33" s="4"/>
    </row>
  </sheetData>
  <mergeCells count="14">
    <mergeCell ref="G27:K27"/>
    <mergeCell ref="B29:D31"/>
    <mergeCell ref="H30:J31"/>
    <mergeCell ref="A1:F1"/>
    <mergeCell ref="G1:K1"/>
    <mergeCell ref="A2:K2"/>
    <mergeCell ref="E3:F3"/>
    <mergeCell ref="G3:H3"/>
    <mergeCell ref="A20:J20"/>
    <mergeCell ref="C22:D22"/>
    <mergeCell ref="C23:D23"/>
    <mergeCell ref="G25:K25"/>
    <mergeCell ref="A26:F26"/>
    <mergeCell ref="G26:K26"/>
  </mergeCells>
  <pageMargins left="0.7" right="0.7" top="0.75" bottom="0.75" header="0.3" footer="0.3"/>
  <pageSetup scale="8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abSelected="1" topLeftCell="A7" zoomScale="80" zoomScaleNormal="80" workbookViewId="0">
      <selection activeCell="J13" sqref="J13"/>
    </sheetView>
  </sheetViews>
  <sheetFormatPr defaultRowHeight="15" x14ac:dyDescent="0.25"/>
  <cols>
    <col min="2" max="2" width="26.7109375" customWidth="1"/>
    <col min="3" max="3" width="8.7109375" customWidth="1"/>
    <col min="4" max="4" width="7.7109375" customWidth="1"/>
    <col min="5" max="5" width="6.7109375" customWidth="1"/>
    <col min="9" max="9" width="16.140625" customWidth="1"/>
    <col min="10" max="11" width="13.7109375" customWidth="1"/>
  </cols>
  <sheetData>
    <row r="1" spans="1:11" ht="63.75" customHeight="1" x14ac:dyDescent="0.25">
      <c r="A1" s="44" t="s">
        <v>30</v>
      </c>
      <c r="B1" s="45"/>
      <c r="C1" s="45"/>
      <c r="D1" s="45"/>
      <c r="E1" s="45"/>
      <c r="F1" s="45"/>
      <c r="G1" s="44" t="s">
        <v>6</v>
      </c>
      <c r="H1" s="45"/>
      <c r="I1" s="45"/>
      <c r="J1" s="45"/>
      <c r="K1" s="45"/>
    </row>
    <row r="2" spans="1:11" ht="45.75" customHeight="1" x14ac:dyDescent="0.25">
      <c r="A2" s="46" t="s">
        <v>49</v>
      </c>
      <c r="B2" s="47"/>
      <c r="C2" s="47"/>
      <c r="D2" s="47"/>
      <c r="E2" s="47"/>
      <c r="F2" s="47"/>
      <c r="G2" s="47"/>
      <c r="H2" s="47"/>
      <c r="I2" s="47"/>
      <c r="J2" s="47"/>
      <c r="K2" s="47"/>
    </row>
    <row r="3" spans="1:11" ht="31.5" x14ac:dyDescent="0.25">
      <c r="A3" s="1" t="s">
        <v>0</v>
      </c>
      <c r="B3" s="1" t="s">
        <v>1</v>
      </c>
      <c r="C3" s="7" t="s">
        <v>23</v>
      </c>
      <c r="D3" s="7" t="s">
        <v>18</v>
      </c>
      <c r="E3" s="48" t="s">
        <v>19</v>
      </c>
      <c r="F3" s="49"/>
      <c r="G3" s="48" t="s">
        <v>20</v>
      </c>
      <c r="H3" s="50"/>
      <c r="I3" s="7" t="s">
        <v>25</v>
      </c>
      <c r="J3" s="7" t="s">
        <v>21</v>
      </c>
      <c r="K3" s="8" t="s">
        <v>22</v>
      </c>
    </row>
    <row r="4" spans="1:11" ht="15.75" x14ac:dyDescent="0.25">
      <c r="A4" s="2"/>
      <c r="B4" s="2">
        <v>2</v>
      </c>
      <c r="C4" s="2">
        <v>3</v>
      </c>
      <c r="D4" s="2">
        <v>4</v>
      </c>
      <c r="E4" s="2">
        <v>5</v>
      </c>
      <c r="F4" s="2" t="s">
        <v>2</v>
      </c>
      <c r="G4" s="2">
        <v>7</v>
      </c>
      <c r="H4" s="2" t="s">
        <v>3</v>
      </c>
      <c r="I4" s="2">
        <v>9</v>
      </c>
      <c r="J4" s="2" t="s">
        <v>4</v>
      </c>
      <c r="K4" s="3" t="s">
        <v>5</v>
      </c>
    </row>
    <row r="5" spans="1:11" ht="15.75" x14ac:dyDescent="0.25">
      <c r="A5" s="12">
        <v>1</v>
      </c>
      <c r="B5" s="13" t="s">
        <v>8</v>
      </c>
      <c r="C5" s="14">
        <v>3.66</v>
      </c>
      <c r="D5" s="14">
        <v>0.25</v>
      </c>
      <c r="E5" s="15"/>
      <c r="F5" s="14">
        <f t="shared" ref="F5:F7" si="0">D5*E5</f>
        <v>0</v>
      </c>
      <c r="G5" s="16">
        <v>0.13</v>
      </c>
      <c r="H5" s="17">
        <f t="shared" ref="H5:H19" si="1">(C5+D5+F5)*G5</f>
        <v>0.50830000000000009</v>
      </c>
      <c r="I5" s="18">
        <v>1490000</v>
      </c>
      <c r="J5" s="18">
        <f t="shared" ref="J5:J19" si="2">(C5+D5+F5+H5)*I5</f>
        <v>6583267.0000000009</v>
      </c>
      <c r="K5" s="18">
        <f t="shared" ref="K5:K19" si="3">J5*1%</f>
        <v>65832.670000000013</v>
      </c>
    </row>
    <row r="6" spans="1:11" ht="15.75" x14ac:dyDescent="0.25">
      <c r="A6" s="12">
        <v>2</v>
      </c>
      <c r="B6" s="13" t="s">
        <v>9</v>
      </c>
      <c r="C6" s="14">
        <v>4.9800000000000004</v>
      </c>
      <c r="D6" s="14">
        <v>0.7</v>
      </c>
      <c r="E6" s="15"/>
      <c r="F6" s="14">
        <f t="shared" si="0"/>
        <v>0</v>
      </c>
      <c r="G6" s="16">
        <v>0.18</v>
      </c>
      <c r="H6" s="17">
        <f t="shared" si="1"/>
        <v>1.0224</v>
      </c>
      <c r="I6" s="18">
        <v>1490000</v>
      </c>
      <c r="J6" s="18">
        <f t="shared" si="2"/>
        <v>9986576.0000000019</v>
      </c>
      <c r="K6" s="18">
        <f t="shared" si="3"/>
        <v>99865.760000000024</v>
      </c>
    </row>
    <row r="7" spans="1:11" ht="15.75" x14ac:dyDescent="0.25">
      <c r="A7" s="12">
        <v>3</v>
      </c>
      <c r="B7" s="13" t="s">
        <v>28</v>
      </c>
      <c r="C7" s="14">
        <v>3.66</v>
      </c>
      <c r="D7" s="14"/>
      <c r="E7" s="15"/>
      <c r="F7" s="14">
        <f t="shared" si="0"/>
        <v>0</v>
      </c>
      <c r="G7" s="16">
        <v>0.14000000000000001</v>
      </c>
      <c r="H7" s="17">
        <f t="shared" si="1"/>
        <v>0.51240000000000008</v>
      </c>
      <c r="I7" s="18">
        <v>1490000</v>
      </c>
      <c r="J7" s="18">
        <f t="shared" si="2"/>
        <v>6216876.0000000009</v>
      </c>
      <c r="K7" s="18">
        <f t="shared" si="3"/>
        <v>62168.760000000009</v>
      </c>
    </row>
    <row r="8" spans="1:11" ht="15.75" x14ac:dyDescent="0.25">
      <c r="A8" s="12">
        <v>4</v>
      </c>
      <c r="B8" s="13" t="s">
        <v>11</v>
      </c>
      <c r="C8" s="14">
        <v>4.9800000000000004</v>
      </c>
      <c r="D8" s="14"/>
      <c r="E8" s="15">
        <v>7.0000000000000007E-2</v>
      </c>
      <c r="F8" s="14">
        <f>C8*E8</f>
        <v>0.34860000000000008</v>
      </c>
      <c r="G8" s="16">
        <v>0.23</v>
      </c>
      <c r="H8" s="17">
        <f t="shared" si="1"/>
        <v>1.2255780000000003</v>
      </c>
      <c r="I8" s="18">
        <v>1490000</v>
      </c>
      <c r="J8" s="18">
        <f t="shared" si="2"/>
        <v>9765725.2200000025</v>
      </c>
      <c r="K8" s="18">
        <f t="shared" si="3"/>
        <v>97657.252200000032</v>
      </c>
    </row>
    <row r="9" spans="1:11" ht="15.75" x14ac:dyDescent="0.25">
      <c r="A9" s="12">
        <v>5</v>
      </c>
      <c r="B9" s="13" t="s">
        <v>12</v>
      </c>
      <c r="C9" s="14">
        <v>4.9800000000000004</v>
      </c>
      <c r="D9" s="14">
        <v>0.25</v>
      </c>
      <c r="E9" s="15"/>
      <c r="F9" s="14">
        <f t="shared" ref="F9:F19" si="4">C9*E9</f>
        <v>0</v>
      </c>
      <c r="G9" s="16">
        <v>0.2</v>
      </c>
      <c r="H9" s="17">
        <f t="shared" si="1"/>
        <v>1.046</v>
      </c>
      <c r="I9" s="18">
        <v>1490000</v>
      </c>
      <c r="J9" s="18">
        <f t="shared" si="2"/>
        <v>9351240.0000000019</v>
      </c>
      <c r="K9" s="18">
        <f t="shared" si="3"/>
        <v>93512.400000000023</v>
      </c>
    </row>
    <row r="10" spans="1:11" ht="15.75" x14ac:dyDescent="0.25">
      <c r="A10" s="12">
        <v>6</v>
      </c>
      <c r="B10" s="13" t="s">
        <v>13</v>
      </c>
      <c r="C10" s="14">
        <v>4.32</v>
      </c>
      <c r="D10" s="14">
        <v>0.35</v>
      </c>
      <c r="E10" s="15"/>
      <c r="F10" s="14">
        <f t="shared" si="4"/>
        <v>0</v>
      </c>
      <c r="G10" s="16">
        <v>0.17</v>
      </c>
      <c r="H10" s="17">
        <f t="shared" si="1"/>
        <v>0.79390000000000005</v>
      </c>
      <c r="I10" s="18">
        <v>1490000</v>
      </c>
      <c r="J10" s="18">
        <f t="shared" si="2"/>
        <v>8141211</v>
      </c>
      <c r="K10" s="18">
        <f t="shared" si="3"/>
        <v>81412.11</v>
      </c>
    </row>
    <row r="11" spans="1:11" ht="15.75" x14ac:dyDescent="0.25">
      <c r="A11" s="12">
        <v>7</v>
      </c>
      <c r="B11" s="13" t="s">
        <v>14</v>
      </c>
      <c r="C11" s="14">
        <v>3.33</v>
      </c>
      <c r="D11" s="14"/>
      <c r="E11" s="15"/>
      <c r="F11" s="14">
        <f t="shared" si="4"/>
        <v>0</v>
      </c>
      <c r="G11" s="16">
        <v>0.09</v>
      </c>
      <c r="H11" s="17">
        <f t="shared" si="1"/>
        <v>0.29970000000000002</v>
      </c>
      <c r="I11" s="18">
        <v>1490000</v>
      </c>
      <c r="J11" s="18">
        <f t="shared" si="2"/>
        <v>5408253</v>
      </c>
      <c r="K11" s="18">
        <f t="shared" si="3"/>
        <v>54082.53</v>
      </c>
    </row>
    <row r="12" spans="1:11" ht="15.75" x14ac:dyDescent="0.25">
      <c r="A12" s="12">
        <v>8</v>
      </c>
      <c r="B12" s="13" t="s">
        <v>15</v>
      </c>
      <c r="C12" s="14">
        <v>4.9800000000000004</v>
      </c>
      <c r="D12" s="14"/>
      <c r="E12" s="15"/>
      <c r="F12" s="14">
        <f t="shared" si="4"/>
        <v>0</v>
      </c>
      <c r="G12" s="16">
        <v>0.2</v>
      </c>
      <c r="H12" s="17">
        <f t="shared" si="1"/>
        <v>0.99600000000000011</v>
      </c>
      <c r="I12" s="18">
        <v>1490000</v>
      </c>
      <c r="J12" s="18">
        <f t="shared" si="2"/>
        <v>8904240.0000000019</v>
      </c>
      <c r="K12" s="18">
        <f t="shared" si="3"/>
        <v>89042.400000000023</v>
      </c>
    </row>
    <row r="13" spans="1:11" ht="15.75" x14ac:dyDescent="0.25">
      <c r="A13" s="12">
        <v>9</v>
      </c>
      <c r="B13" s="13" t="s">
        <v>16</v>
      </c>
      <c r="C13" s="14">
        <v>0</v>
      </c>
      <c r="D13" s="14"/>
      <c r="E13" s="15"/>
      <c r="F13" s="14">
        <f t="shared" si="4"/>
        <v>0</v>
      </c>
      <c r="G13" s="16"/>
      <c r="H13" s="17"/>
      <c r="I13" s="18">
        <v>0</v>
      </c>
      <c r="J13" s="18">
        <f t="shared" si="2"/>
        <v>0</v>
      </c>
      <c r="K13" s="18">
        <v>0</v>
      </c>
    </row>
    <row r="14" spans="1:11" ht="15.75" x14ac:dyDescent="0.25">
      <c r="A14" s="12">
        <v>10</v>
      </c>
      <c r="B14" s="13" t="s">
        <v>17</v>
      </c>
      <c r="C14" s="14">
        <v>3.33</v>
      </c>
      <c r="D14" s="14"/>
      <c r="E14" s="19"/>
      <c r="F14" s="14">
        <f t="shared" si="4"/>
        <v>0</v>
      </c>
      <c r="G14" s="16">
        <v>0.09</v>
      </c>
      <c r="H14" s="17">
        <f t="shared" si="1"/>
        <v>0.29970000000000002</v>
      </c>
      <c r="I14" s="18">
        <v>1490000</v>
      </c>
      <c r="J14" s="18">
        <f t="shared" si="2"/>
        <v>5408253</v>
      </c>
      <c r="K14" s="18">
        <f t="shared" si="3"/>
        <v>54082.53</v>
      </c>
    </row>
    <row r="15" spans="1:11" ht="15.75" x14ac:dyDescent="0.25">
      <c r="A15" s="12">
        <v>11</v>
      </c>
      <c r="B15" s="13" t="s">
        <v>34</v>
      </c>
      <c r="C15" s="14">
        <v>3.33</v>
      </c>
      <c r="D15" s="14"/>
      <c r="E15" s="19"/>
      <c r="F15" s="14">
        <f t="shared" si="4"/>
        <v>0</v>
      </c>
      <c r="G15" s="16">
        <v>0.11</v>
      </c>
      <c r="H15" s="17">
        <f t="shared" si="1"/>
        <v>0.36630000000000001</v>
      </c>
      <c r="I15" s="18">
        <v>1490000</v>
      </c>
      <c r="J15" s="18">
        <f t="shared" si="2"/>
        <v>5507487</v>
      </c>
      <c r="K15" s="18">
        <f t="shared" si="3"/>
        <v>55074.87</v>
      </c>
    </row>
    <row r="16" spans="1:11" ht="15.75" x14ac:dyDescent="0.25">
      <c r="A16" s="12">
        <v>12</v>
      </c>
      <c r="B16" s="13" t="s">
        <v>35</v>
      </c>
      <c r="C16" s="39">
        <v>3</v>
      </c>
      <c r="D16" s="14">
        <v>0.25</v>
      </c>
      <c r="E16" s="19"/>
      <c r="F16" s="14">
        <f t="shared" si="4"/>
        <v>0</v>
      </c>
      <c r="G16" s="16">
        <v>0.09</v>
      </c>
      <c r="H16" s="17">
        <f t="shared" si="1"/>
        <v>0.29249999999999998</v>
      </c>
      <c r="I16" s="18">
        <v>1490000</v>
      </c>
      <c r="J16" s="18">
        <f t="shared" si="2"/>
        <v>5278325</v>
      </c>
      <c r="K16" s="18">
        <f t="shared" si="3"/>
        <v>52783.25</v>
      </c>
    </row>
    <row r="17" spans="1:11" ht="15.75" x14ac:dyDescent="0.25">
      <c r="A17" s="12">
        <v>13</v>
      </c>
      <c r="B17" s="13" t="s">
        <v>42</v>
      </c>
      <c r="C17" s="39">
        <v>3.33</v>
      </c>
      <c r="D17" s="14">
        <v>0.35</v>
      </c>
      <c r="E17" s="19"/>
      <c r="F17" s="14">
        <f t="shared" si="4"/>
        <v>0</v>
      </c>
      <c r="G17" s="16">
        <v>0.09</v>
      </c>
      <c r="H17" s="17">
        <f t="shared" si="1"/>
        <v>0.33119999999999999</v>
      </c>
      <c r="I17" s="18">
        <v>1490000</v>
      </c>
      <c r="J17" s="18">
        <f t="shared" si="2"/>
        <v>5976688.0000000009</v>
      </c>
      <c r="K17" s="18">
        <f t="shared" si="3"/>
        <v>59766.880000000012</v>
      </c>
    </row>
    <row r="18" spans="1:11" ht="15.75" x14ac:dyDescent="0.25">
      <c r="A18" s="12">
        <v>14</v>
      </c>
      <c r="B18" s="13" t="s">
        <v>43</v>
      </c>
      <c r="C18" s="39">
        <v>3.66</v>
      </c>
      <c r="D18" s="14">
        <v>0.35</v>
      </c>
      <c r="E18" s="19"/>
      <c r="F18" s="14">
        <f t="shared" si="4"/>
        <v>0</v>
      </c>
      <c r="G18" s="16">
        <v>0.11</v>
      </c>
      <c r="H18" s="17">
        <f t="shared" si="1"/>
        <v>0.44109999999999999</v>
      </c>
      <c r="I18" s="18">
        <v>1490000</v>
      </c>
      <c r="J18" s="18">
        <f t="shared" si="2"/>
        <v>6632138.9999999991</v>
      </c>
      <c r="K18" s="18">
        <f t="shared" si="3"/>
        <v>66321.389999999985</v>
      </c>
    </row>
    <row r="19" spans="1:11" ht="15.75" x14ac:dyDescent="0.25">
      <c r="A19" s="12">
        <v>15</v>
      </c>
      <c r="B19" s="13" t="s">
        <v>44</v>
      </c>
      <c r="C19" s="39">
        <v>3.33</v>
      </c>
      <c r="D19" s="14"/>
      <c r="E19" s="19"/>
      <c r="F19" s="14">
        <f t="shared" si="4"/>
        <v>0</v>
      </c>
      <c r="G19" s="16">
        <v>0.09</v>
      </c>
      <c r="H19" s="17">
        <f t="shared" si="1"/>
        <v>0.29970000000000002</v>
      </c>
      <c r="I19" s="18">
        <v>1490000</v>
      </c>
      <c r="J19" s="18">
        <f t="shared" si="2"/>
        <v>5408253</v>
      </c>
      <c r="K19" s="18">
        <f t="shared" si="3"/>
        <v>54082.53</v>
      </c>
    </row>
    <row r="20" spans="1:11" ht="15.75" x14ac:dyDescent="0.25">
      <c r="A20" s="51" t="s">
        <v>7</v>
      </c>
      <c r="B20" s="52"/>
      <c r="C20" s="52"/>
      <c r="D20" s="52"/>
      <c r="E20" s="52"/>
      <c r="F20" s="52"/>
      <c r="G20" s="52"/>
      <c r="H20" s="52"/>
      <c r="I20" s="52"/>
      <c r="J20" s="53"/>
      <c r="K20" s="21">
        <f>SUM(K5:K19)</f>
        <v>985685.33220000018</v>
      </c>
    </row>
    <row r="21" spans="1:11" ht="15.75" x14ac:dyDescent="0.25">
      <c r="A21" s="4"/>
      <c r="B21" s="4"/>
      <c r="C21" s="36"/>
      <c r="D21" s="4"/>
      <c r="E21" s="4"/>
      <c r="F21" s="4"/>
      <c r="G21" s="4"/>
      <c r="H21" s="4"/>
      <c r="I21" s="4"/>
      <c r="J21" s="4"/>
      <c r="K21" s="4"/>
    </row>
    <row r="22" spans="1:11" ht="15.75" x14ac:dyDescent="0.25">
      <c r="A22" s="11" t="s">
        <v>36</v>
      </c>
      <c r="B22" s="11"/>
      <c r="C22" s="54">
        <f>K20*30%</f>
        <v>295705.59966000007</v>
      </c>
      <c r="D22" s="54"/>
      <c r="E22" s="20" t="s">
        <v>24</v>
      </c>
      <c r="F22" s="11"/>
      <c r="G22" s="11"/>
      <c r="H22" s="9"/>
      <c r="I22" s="9"/>
      <c r="J22" s="9"/>
      <c r="K22" s="4"/>
    </row>
    <row r="23" spans="1:11" ht="15.75" x14ac:dyDescent="0.25">
      <c r="A23" s="11" t="s">
        <v>37</v>
      </c>
      <c r="B23" s="11"/>
      <c r="C23" s="54">
        <f>K20*70%</f>
        <v>689979.73254000011</v>
      </c>
      <c r="D23" s="54"/>
      <c r="E23" s="20" t="s">
        <v>24</v>
      </c>
      <c r="F23" s="11"/>
      <c r="G23" s="11"/>
      <c r="H23" s="9"/>
      <c r="I23" s="9"/>
      <c r="J23" s="9"/>
      <c r="K23" s="6"/>
    </row>
    <row r="24" spans="1:11" ht="15.75" x14ac:dyDescent="0.25">
      <c r="A24" s="4"/>
      <c r="B24" s="4"/>
      <c r="C24" s="36"/>
      <c r="D24" s="4"/>
      <c r="E24" s="4"/>
      <c r="F24" s="4"/>
      <c r="G24" s="4"/>
      <c r="H24" s="4"/>
      <c r="I24" s="4"/>
      <c r="J24" s="4"/>
      <c r="K24" s="6"/>
    </row>
    <row r="25" spans="1:11" ht="15.75" x14ac:dyDescent="0.25">
      <c r="A25" s="9"/>
      <c r="B25" s="9"/>
      <c r="D25" s="9"/>
      <c r="E25" s="9"/>
      <c r="F25" s="9"/>
      <c r="G25" s="55" t="s">
        <v>41</v>
      </c>
      <c r="H25" s="55"/>
      <c r="I25" s="55"/>
      <c r="J25" s="55"/>
      <c r="K25" s="55"/>
    </row>
    <row r="26" spans="1:11" ht="15.75" x14ac:dyDescent="0.25">
      <c r="A26" s="56" t="s">
        <v>27</v>
      </c>
      <c r="B26" s="56"/>
      <c r="C26" s="56"/>
      <c r="D26" s="56"/>
      <c r="E26" s="56"/>
      <c r="F26" s="56"/>
      <c r="G26" s="56" t="s">
        <v>29</v>
      </c>
      <c r="H26" s="56"/>
      <c r="I26" s="56"/>
      <c r="J26" s="56"/>
      <c r="K26" s="56"/>
    </row>
    <row r="27" spans="1:11" ht="16.5" x14ac:dyDescent="0.25">
      <c r="D27" s="9"/>
      <c r="E27" s="9"/>
      <c r="F27" s="9"/>
      <c r="G27" s="41" t="s">
        <v>26</v>
      </c>
      <c r="H27" s="41"/>
      <c r="I27" s="41"/>
      <c r="J27" s="41"/>
      <c r="K27" s="41"/>
    </row>
    <row r="28" spans="1:11" ht="15.75" x14ac:dyDescent="0.25">
      <c r="D28" s="9"/>
      <c r="E28" s="9"/>
      <c r="F28" s="9"/>
    </row>
    <row r="29" spans="1:11" ht="15.75" x14ac:dyDescent="0.25">
      <c r="B29" s="42" t="s">
        <v>31</v>
      </c>
      <c r="C29" s="43"/>
      <c r="D29" s="43"/>
      <c r="E29" s="9"/>
      <c r="F29" s="9"/>
    </row>
    <row r="30" spans="1:11" ht="15.75" x14ac:dyDescent="0.25">
      <c r="B30" s="43"/>
      <c r="C30" s="43"/>
      <c r="D30" s="43"/>
      <c r="E30" s="9"/>
      <c r="F30" s="9"/>
      <c r="H30" s="42" t="s">
        <v>46</v>
      </c>
      <c r="I30" s="43"/>
      <c r="J30" s="43"/>
    </row>
    <row r="31" spans="1:11" ht="15.75" x14ac:dyDescent="0.25">
      <c r="B31" s="43"/>
      <c r="C31" s="43"/>
      <c r="D31" s="43"/>
      <c r="E31" s="9"/>
      <c r="F31" s="9"/>
      <c r="H31" s="43"/>
      <c r="I31" s="43"/>
      <c r="J31" s="43"/>
    </row>
    <row r="32" spans="1:11" ht="15.75" x14ac:dyDescent="0.25">
      <c r="A32" s="10"/>
      <c r="C32" s="10"/>
      <c r="D32" s="9"/>
      <c r="E32" s="9"/>
      <c r="F32" s="9"/>
      <c r="G32" s="10"/>
      <c r="H32" s="10"/>
      <c r="I32" s="10"/>
      <c r="J32" s="10"/>
      <c r="K32" s="10"/>
    </row>
    <row r="33" spans="1:11" ht="15.75" x14ac:dyDescent="0.25">
      <c r="A33" s="4"/>
      <c r="B33" s="4"/>
      <c r="C33" s="4"/>
      <c r="D33" s="4"/>
      <c r="E33" s="4"/>
      <c r="F33" s="4"/>
      <c r="G33" s="4"/>
      <c r="H33" s="4"/>
      <c r="I33" s="5"/>
      <c r="J33" s="4"/>
      <c r="K33" s="4"/>
    </row>
  </sheetData>
  <mergeCells count="14">
    <mergeCell ref="G27:K27"/>
    <mergeCell ref="B29:D31"/>
    <mergeCell ref="H30:J31"/>
    <mergeCell ref="A1:F1"/>
    <mergeCell ref="G1:K1"/>
    <mergeCell ref="A2:K2"/>
    <mergeCell ref="E3:F3"/>
    <mergeCell ref="G3:H3"/>
    <mergeCell ref="A20:J20"/>
    <mergeCell ref="C22:D22"/>
    <mergeCell ref="C23:D23"/>
    <mergeCell ref="G25:K25"/>
    <mergeCell ref="A26:F26"/>
    <mergeCell ref="G26:K26"/>
  </mergeCells>
  <pageMargins left="0.7" right="0.7" top="0.75" bottom="0.75" header="0.3" footer="0.3"/>
  <pageSetup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opLeftCell="A4" zoomScale="80" zoomScaleNormal="80" workbookViewId="0">
      <selection activeCell="F19" sqref="F19"/>
    </sheetView>
  </sheetViews>
  <sheetFormatPr defaultRowHeight="15" x14ac:dyDescent="0.25"/>
  <cols>
    <col min="1" max="1" width="9.140625" customWidth="1"/>
    <col min="2" max="2" width="25.140625" customWidth="1"/>
    <col min="3" max="3" width="13" customWidth="1"/>
    <col min="4" max="4" width="13.5703125" customWidth="1"/>
    <col min="5" max="5" width="13.42578125" customWidth="1"/>
    <col min="6" max="6" width="18" customWidth="1"/>
  </cols>
  <sheetData>
    <row r="1" spans="1:6" ht="57.75" customHeight="1" x14ac:dyDescent="0.25">
      <c r="A1" s="59" t="s">
        <v>30</v>
      </c>
      <c r="B1" s="59"/>
      <c r="C1" s="59"/>
      <c r="D1" s="60" t="s">
        <v>6</v>
      </c>
      <c r="E1" s="60"/>
      <c r="F1" s="60"/>
    </row>
    <row r="2" spans="1:6" ht="48.75" customHeight="1" x14ac:dyDescent="0.25">
      <c r="A2" s="61" t="s">
        <v>53</v>
      </c>
      <c r="B2" s="62"/>
      <c r="C2" s="62"/>
      <c r="D2" s="62"/>
      <c r="E2" s="62"/>
      <c r="F2" s="62"/>
    </row>
    <row r="3" spans="1:6" ht="33" x14ac:dyDescent="0.25">
      <c r="A3" s="30" t="s">
        <v>0</v>
      </c>
      <c r="B3" s="30" t="s">
        <v>1</v>
      </c>
      <c r="C3" s="31" t="s">
        <v>50</v>
      </c>
      <c r="D3" s="31" t="s">
        <v>51</v>
      </c>
      <c r="E3" s="37" t="s">
        <v>52</v>
      </c>
      <c r="F3" s="32" t="s">
        <v>45</v>
      </c>
    </row>
    <row r="4" spans="1:6" ht="16.5" x14ac:dyDescent="0.25">
      <c r="A4" s="22">
        <v>1</v>
      </c>
      <c r="B4" s="23" t="s">
        <v>8</v>
      </c>
      <c r="C4" s="18">
        <v>65832.670000000013</v>
      </c>
      <c r="D4" s="18">
        <v>65832.670000000013</v>
      </c>
      <c r="E4" s="18">
        <v>65832.670000000013</v>
      </c>
      <c r="F4" s="34">
        <f>SUM(C4:E4)</f>
        <v>197498.01000000004</v>
      </c>
    </row>
    <row r="5" spans="1:6" ht="16.5" x14ac:dyDescent="0.25">
      <c r="A5" s="22">
        <v>2</v>
      </c>
      <c r="B5" s="23" t="s">
        <v>9</v>
      </c>
      <c r="C5" s="18">
        <v>99865.760000000024</v>
      </c>
      <c r="D5" s="18">
        <v>99865.760000000024</v>
      </c>
      <c r="E5" s="18">
        <v>99865.760000000024</v>
      </c>
      <c r="F5" s="34">
        <f t="shared" ref="F5:F18" si="0">SUM(C5:E5)</f>
        <v>299597.28000000009</v>
      </c>
    </row>
    <row r="6" spans="1:6" ht="16.5" x14ac:dyDescent="0.25">
      <c r="A6" s="22">
        <v>3</v>
      </c>
      <c r="B6" s="23" t="s">
        <v>10</v>
      </c>
      <c r="C6" s="18">
        <v>62168.760000000009</v>
      </c>
      <c r="D6" s="18">
        <v>62168.760000000009</v>
      </c>
      <c r="E6" s="18">
        <v>62168.760000000009</v>
      </c>
      <c r="F6" s="34">
        <f t="shared" si="0"/>
        <v>186506.28000000003</v>
      </c>
    </row>
    <row r="7" spans="1:6" ht="16.5" x14ac:dyDescent="0.25">
      <c r="A7" s="22">
        <v>4</v>
      </c>
      <c r="B7" s="23" t="s">
        <v>11</v>
      </c>
      <c r="C7" s="18">
        <v>97657.252200000032</v>
      </c>
      <c r="D7" s="18">
        <v>97657.252200000032</v>
      </c>
      <c r="E7" s="18">
        <v>97657.252200000032</v>
      </c>
      <c r="F7" s="34">
        <f t="shared" si="0"/>
        <v>292971.75660000008</v>
      </c>
    </row>
    <row r="8" spans="1:6" ht="16.5" x14ac:dyDescent="0.25">
      <c r="A8" s="22">
        <v>5</v>
      </c>
      <c r="B8" s="23" t="s">
        <v>12</v>
      </c>
      <c r="C8" s="18">
        <v>93512.400000000023</v>
      </c>
      <c r="D8" s="18">
        <v>93512.400000000023</v>
      </c>
      <c r="E8" s="18">
        <v>93512.400000000023</v>
      </c>
      <c r="F8" s="34">
        <f t="shared" si="0"/>
        <v>280537.20000000007</v>
      </c>
    </row>
    <row r="9" spans="1:6" ht="16.5" x14ac:dyDescent="0.25">
      <c r="A9" s="22">
        <v>6</v>
      </c>
      <c r="B9" s="23" t="s">
        <v>13</v>
      </c>
      <c r="C9" s="18">
        <v>81412.11</v>
      </c>
      <c r="D9" s="18">
        <v>81412.11</v>
      </c>
      <c r="E9" s="18">
        <v>81412.11</v>
      </c>
      <c r="F9" s="34">
        <f t="shared" si="0"/>
        <v>244236.33000000002</v>
      </c>
    </row>
    <row r="10" spans="1:6" ht="16.5" x14ac:dyDescent="0.25">
      <c r="A10" s="22">
        <v>7</v>
      </c>
      <c r="B10" s="23" t="s">
        <v>14</v>
      </c>
      <c r="C10" s="18">
        <v>54082.53</v>
      </c>
      <c r="D10" s="18">
        <v>54082.53</v>
      </c>
      <c r="E10" s="18">
        <v>54082.53</v>
      </c>
      <c r="F10" s="34">
        <f t="shared" si="0"/>
        <v>162247.59</v>
      </c>
    </row>
    <row r="11" spans="1:6" ht="16.5" x14ac:dyDescent="0.25">
      <c r="A11" s="22">
        <v>8</v>
      </c>
      <c r="B11" s="23" t="s">
        <v>15</v>
      </c>
      <c r="C11" s="18">
        <v>89042.400000000023</v>
      </c>
      <c r="D11" s="18">
        <v>89042.400000000023</v>
      </c>
      <c r="E11" s="18">
        <v>89042.400000000023</v>
      </c>
      <c r="F11" s="34">
        <f t="shared" si="0"/>
        <v>267127.20000000007</v>
      </c>
    </row>
    <row r="12" spans="1:6" ht="16.5" x14ac:dyDescent="0.25">
      <c r="A12" s="22">
        <v>9</v>
      </c>
      <c r="B12" s="23" t="s">
        <v>16</v>
      </c>
      <c r="C12" s="18">
        <v>67975.290000000008</v>
      </c>
      <c r="D12" s="18">
        <v>67975.290000000008</v>
      </c>
      <c r="E12" s="18">
        <v>0</v>
      </c>
      <c r="F12" s="34">
        <f t="shared" si="0"/>
        <v>135950.58000000002</v>
      </c>
    </row>
    <row r="13" spans="1:6" ht="16.5" x14ac:dyDescent="0.25">
      <c r="A13" s="22">
        <v>10</v>
      </c>
      <c r="B13" s="23" t="s">
        <v>17</v>
      </c>
      <c r="C13" s="18">
        <v>54082.53</v>
      </c>
      <c r="D13" s="18">
        <v>54082.53</v>
      </c>
      <c r="E13" s="18">
        <v>54082.53</v>
      </c>
      <c r="F13" s="34">
        <f t="shared" si="0"/>
        <v>162247.59</v>
      </c>
    </row>
    <row r="14" spans="1:6" ht="16.5" x14ac:dyDescent="0.25">
      <c r="A14" s="22">
        <v>11</v>
      </c>
      <c r="B14" s="23" t="s">
        <v>34</v>
      </c>
      <c r="C14" s="18">
        <v>55074.87</v>
      </c>
      <c r="D14" s="18">
        <v>55074.87</v>
      </c>
      <c r="E14" s="18">
        <v>55074.87</v>
      </c>
      <c r="F14" s="34">
        <f t="shared" si="0"/>
        <v>165224.61000000002</v>
      </c>
    </row>
    <row r="15" spans="1:6" ht="16.5" x14ac:dyDescent="0.25">
      <c r="A15" s="22">
        <v>12</v>
      </c>
      <c r="B15" s="23" t="s">
        <v>35</v>
      </c>
      <c r="C15" s="18">
        <v>52783.25</v>
      </c>
      <c r="D15" s="18">
        <v>52783.25</v>
      </c>
      <c r="E15" s="18">
        <v>52783.25</v>
      </c>
      <c r="F15" s="34">
        <f t="shared" si="0"/>
        <v>158349.75</v>
      </c>
    </row>
    <row r="16" spans="1:6" ht="16.5" x14ac:dyDescent="0.25">
      <c r="A16" s="22">
        <v>13</v>
      </c>
      <c r="B16" s="23" t="s">
        <v>42</v>
      </c>
      <c r="C16" s="18">
        <v>59766.880000000012</v>
      </c>
      <c r="D16" s="18">
        <v>59766.880000000012</v>
      </c>
      <c r="E16" s="18">
        <v>59766.880000000012</v>
      </c>
      <c r="F16" s="34">
        <f t="shared" si="0"/>
        <v>179300.64000000004</v>
      </c>
    </row>
    <row r="17" spans="1:6" ht="16.5" x14ac:dyDescent="0.25">
      <c r="A17" s="22">
        <v>14</v>
      </c>
      <c r="B17" s="23" t="s">
        <v>43</v>
      </c>
      <c r="C17" s="18">
        <v>66321.389999999985</v>
      </c>
      <c r="D17" s="18">
        <v>66321.389999999985</v>
      </c>
      <c r="E17" s="18">
        <v>66321.389999999985</v>
      </c>
      <c r="F17" s="34">
        <f t="shared" si="0"/>
        <v>198964.16999999995</v>
      </c>
    </row>
    <row r="18" spans="1:6" ht="16.5" x14ac:dyDescent="0.25">
      <c r="A18" s="22">
        <v>15</v>
      </c>
      <c r="B18" s="23" t="s">
        <v>44</v>
      </c>
      <c r="C18" s="18">
        <v>54082.53</v>
      </c>
      <c r="D18" s="18">
        <v>54082.53</v>
      </c>
      <c r="E18" s="18">
        <v>54082.53</v>
      </c>
      <c r="F18" s="34">
        <f t="shared" si="0"/>
        <v>162247.59</v>
      </c>
    </row>
    <row r="19" spans="1:6" ht="16.5" x14ac:dyDescent="0.25">
      <c r="A19" s="63" t="s">
        <v>7</v>
      </c>
      <c r="B19" s="64"/>
      <c r="C19" s="64"/>
      <c r="D19" s="64"/>
      <c r="E19" s="64"/>
      <c r="F19" s="35">
        <f>SUM(F4:F18)</f>
        <v>3093006.5766000003</v>
      </c>
    </row>
    <row r="20" spans="1:6" ht="16.5" x14ac:dyDescent="0.25">
      <c r="A20" s="26"/>
      <c r="B20" s="26"/>
      <c r="C20" s="28"/>
      <c r="D20" s="26"/>
      <c r="E20" s="26"/>
      <c r="F20" s="26"/>
    </row>
    <row r="21" spans="1:6" ht="16.5" x14ac:dyDescent="0.25">
      <c r="A21" s="58" t="s">
        <v>38</v>
      </c>
      <c r="B21" s="58"/>
      <c r="C21" s="33">
        <f>F19*30%</f>
        <v>927901.97298000008</v>
      </c>
      <c r="D21" s="38" t="s">
        <v>24</v>
      </c>
      <c r="E21" s="24"/>
      <c r="F21" s="25"/>
    </row>
    <row r="22" spans="1:6" ht="16.5" x14ac:dyDescent="0.25">
      <c r="A22" s="58" t="s">
        <v>39</v>
      </c>
      <c r="B22" s="58"/>
      <c r="C22" s="33">
        <f>F19*70%</f>
        <v>2165104.6036200002</v>
      </c>
      <c r="D22" s="38" t="s">
        <v>24</v>
      </c>
      <c r="E22" s="24"/>
      <c r="F22" s="25"/>
    </row>
    <row r="23" spans="1:6" ht="16.5" x14ac:dyDescent="0.25">
      <c r="A23" s="26"/>
      <c r="B23" s="26"/>
      <c r="C23" s="28"/>
      <c r="D23" s="26"/>
      <c r="E23" s="26"/>
      <c r="F23" s="27"/>
    </row>
    <row r="24" spans="1:6" ht="17.25" x14ac:dyDescent="0.3">
      <c r="A24" s="25"/>
      <c r="B24" s="25"/>
      <c r="C24" s="29"/>
      <c r="D24" s="57" t="s">
        <v>40</v>
      </c>
      <c r="E24" s="57"/>
      <c r="F24" s="57"/>
    </row>
    <row r="25" spans="1:6" ht="16.5" x14ac:dyDescent="0.25">
      <c r="A25" s="41" t="s">
        <v>27</v>
      </c>
      <c r="B25" s="41"/>
      <c r="C25" s="41"/>
      <c r="D25" s="41" t="s">
        <v>29</v>
      </c>
      <c r="E25" s="41"/>
      <c r="F25" s="41"/>
    </row>
    <row r="26" spans="1:6" ht="17.25" x14ac:dyDescent="0.3">
      <c r="A26" s="29"/>
      <c r="B26" s="29"/>
      <c r="C26" s="29"/>
      <c r="D26" s="41" t="s">
        <v>26</v>
      </c>
      <c r="E26" s="41"/>
      <c r="F26" s="41"/>
    </row>
    <row r="27" spans="1:6" ht="17.25" x14ac:dyDescent="0.3">
      <c r="A27" s="29"/>
      <c r="B27" s="29"/>
      <c r="C27" s="29"/>
      <c r="D27" s="29"/>
      <c r="E27" s="29"/>
      <c r="F27" s="29"/>
    </row>
    <row r="28" spans="1:6" ht="15.75" customHeight="1" x14ac:dyDescent="0.25">
      <c r="A28" s="42" t="s">
        <v>14</v>
      </c>
      <c r="B28" s="42"/>
      <c r="C28" s="42"/>
      <c r="D28" s="42" t="s">
        <v>46</v>
      </c>
      <c r="E28" s="42"/>
      <c r="F28" s="42"/>
    </row>
    <row r="29" spans="1:6" ht="15.75" customHeight="1" x14ac:dyDescent="0.25">
      <c r="A29" s="42"/>
      <c r="B29" s="42"/>
      <c r="C29" s="42"/>
      <c r="D29" s="42"/>
      <c r="E29" s="42"/>
      <c r="F29" s="42"/>
    </row>
    <row r="30" spans="1:6" ht="15.75" customHeight="1" x14ac:dyDescent="0.25">
      <c r="A30" s="42"/>
      <c r="B30" s="42"/>
      <c r="C30" s="42"/>
      <c r="D30" s="42"/>
      <c r="E30" s="42"/>
      <c r="F30" s="42"/>
    </row>
    <row r="31" spans="1:6" ht="15.75" customHeight="1" x14ac:dyDescent="0.25">
      <c r="A31" s="42"/>
      <c r="B31" s="42"/>
      <c r="C31" s="42"/>
      <c r="D31" s="42"/>
      <c r="E31" s="42"/>
      <c r="F31" s="42"/>
    </row>
    <row r="32" spans="1:6" ht="15.75" x14ac:dyDescent="0.25">
      <c r="A32" s="4"/>
      <c r="B32" s="4"/>
      <c r="C32" s="4"/>
      <c r="D32" s="9"/>
      <c r="E32" s="9"/>
      <c r="F32" s="9"/>
    </row>
  </sheetData>
  <mergeCells count="12">
    <mergeCell ref="A22:B22"/>
    <mergeCell ref="A1:C1"/>
    <mergeCell ref="D1:F1"/>
    <mergeCell ref="A2:F2"/>
    <mergeCell ref="A19:E19"/>
    <mergeCell ref="A21:B21"/>
    <mergeCell ref="D24:F24"/>
    <mergeCell ref="A25:C25"/>
    <mergeCell ref="D25:F25"/>
    <mergeCell ref="D26:F26"/>
    <mergeCell ref="A28:C31"/>
    <mergeCell ref="D28:F31"/>
  </mergeCells>
  <pageMargins left="0.7" right="0.7" top="0.75" bottom="0.75" header="0.3" footer="0.3"/>
  <pageSetup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THANG 4</vt:lpstr>
      <vt:lpstr>THANG 5</vt:lpstr>
      <vt:lpstr>THANG 6</vt:lpstr>
      <vt:lpstr>QUÝ II.2020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Administrator</cp:lastModifiedBy>
  <cp:lastPrinted>2020-06-18T07:55:03Z</cp:lastPrinted>
  <dcterms:created xsi:type="dcterms:W3CDTF">2017-08-14T00:21:34Z</dcterms:created>
  <dcterms:modified xsi:type="dcterms:W3CDTF">2020-06-19T01:26:37Z</dcterms:modified>
</cp:coreProperties>
</file>